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https://mailmissouri.sharepoint.com/sites/RadiationSafety-Ogrp/Shared Documents/SOPs/SOPs for website/"/>
    </mc:Choice>
  </mc:AlternateContent>
  <xr:revisionPtr revIDLastSave="0" documentId="8_{56FAB24E-145A-4995-8CEC-D0B548BCDBB4}" xr6:coauthVersionLast="47" xr6:coauthVersionMax="47" xr10:uidLastSave="{00000000-0000-0000-0000-000000000000}"/>
  <bookViews>
    <workbookView xWindow="22755" yWindow="1110" windowWidth="20130" windowHeight="11475" tabRatio="701" xr2:uid="{00000000-000D-0000-FFFF-FFFF00000000}"/>
  </bookViews>
  <sheets>
    <sheet name="Public Dose" sheetId="1" r:id="rId1"/>
    <sheet name="Formula B-5 (External Dose)" sheetId="2" r:id="rId2"/>
    <sheet name="Patient Instructions" sheetId="3" r:id="rId3"/>
    <sheet name="Support Info" sheetId="4" r:id="rId4"/>
  </sheets>
  <definedNames>
    <definedName name="D">'Public Dose'!$C$33</definedName>
    <definedName name="E_1">'Public Dose'!$C$43</definedName>
    <definedName name="E_2">'Public Dose'!$C$44</definedName>
    <definedName name="F_1">'Public Dose'!$C$45</definedName>
    <definedName name="F_2">'Public Dose'!$C$46</definedName>
    <definedName name="G">'Public Dose'!$C$40</definedName>
    <definedName name="Gamma">'Public Dose'!$C$40</definedName>
    <definedName name="_xlnm.Print_Area" localSheetId="0">'Public Dose'!$A$1:$P$61</definedName>
    <definedName name="Q_0">'Public Dose'!$C$41</definedName>
    <definedName name="T_1eff">'Public Dose'!$C$47</definedName>
    <definedName name="T_2eff">'Public Dose'!$C$48</definedName>
    <definedName name="T_p">'Public Dose'!$C$42</definedName>
    <definedName name="Z_4369B3B7_8DCF_438A_9E31_B377A90E55FE_.wvu.PrintArea" localSheetId="0" hidden="1">'Public Dose'!$A$1:$P$61</definedName>
  </definedNames>
  <calcPr calcId="191029"/>
  <customWorkbookViews>
    <customWorkbookView name="Report1" guid="{9344E79C-6880-4C44-B382-05C3B8718BCA}" includePrintSettings="0" includeHiddenRowCol="0" maximized="1" xWindow="1" yWindow="1" windowWidth="1024" windowHeight="576" tabRatio="738" activeSheetId="2"/>
    <customWorkbookView name="lewisgl - Personal View" guid="{4369B3B7-8DCF-438A-9E31-B377A90E55FE}" mergeInterval="0" personalView="1" maximized="1" xWindow="1" yWindow="1" windowWidth="1024" windowHeight="576" tabRatio="70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 l="1"/>
  <c r="C45" i="1" s="1"/>
  <c r="C48" i="1"/>
  <c r="C44" i="1"/>
  <c r="C41" i="1"/>
  <c r="M46" i="1" s="1"/>
  <c r="M44" i="1" l="1"/>
  <c r="M40" i="1"/>
  <c r="M42" i="1"/>
  <c r="M48" i="1" s="1"/>
  <c r="J4" i="1" s="1"/>
  <c r="B56" i="1" s="1"/>
  <c r="B5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lewisgl</author>
    <author xml:space="preserve"> </author>
  </authors>
  <commentList>
    <comment ref="B2" authorId="0" shapeId="0" xr:uid="{00000000-0006-0000-0000-000001000000}">
      <text>
        <r>
          <rPr>
            <b/>
            <sz val="8"/>
            <color indexed="81"/>
            <rFont val="Tahoma"/>
            <family val="2"/>
          </rPr>
          <t>lewisgl:</t>
        </r>
        <r>
          <rPr>
            <sz val="8"/>
            <color indexed="81"/>
            <rFont val="Tahoma"/>
            <family val="2"/>
          </rPr>
          <t xml:space="preserve">
U.3.1 Records of Release 
……..This record should include the patient identifier (in a way that ensures that confidential patient information is not traceable or attributable to a specific patient), </t>
        </r>
      </text>
    </comment>
    <comment ref="C6" authorId="1" shapeId="0" xr:uid="{00000000-0006-0000-0000-000002000000}">
      <text>
        <r>
          <rPr>
            <b/>
            <sz val="8"/>
            <color indexed="81"/>
            <rFont val="Tahoma"/>
            <family val="2"/>
          </rPr>
          <t xml:space="preserve"> :</t>
        </r>
        <r>
          <rPr>
            <sz val="8"/>
            <color indexed="81"/>
            <rFont val="Tahoma"/>
            <family val="2"/>
          </rPr>
          <t>Q0</t>
        </r>
      </text>
    </comment>
    <comment ref="C7" authorId="1" shapeId="0" xr:uid="{00000000-0006-0000-0000-000003000000}">
      <text>
        <r>
          <rPr>
            <b/>
            <sz val="8"/>
            <color indexed="81"/>
            <rFont val="Tahoma"/>
            <family val="2"/>
          </rPr>
          <t xml:space="preserve"> :When known, Used for F1 and F2=1-F1 </t>
        </r>
        <r>
          <rPr>
            <sz val="8"/>
            <color indexed="81"/>
            <rFont val="Tahoma"/>
            <family val="2"/>
          </rPr>
          <t xml:space="preserve">
</t>
        </r>
      </text>
    </comment>
    <comment ref="C8" authorId="1" shapeId="0" xr:uid="{00000000-0006-0000-0000-000004000000}">
      <text>
        <r>
          <rPr>
            <b/>
            <sz val="8"/>
            <color indexed="81"/>
            <rFont val="Tahoma"/>
            <family val="2"/>
          </rPr>
          <t xml:space="preserve"> :Used to determine  default uptake fractions (when uptake is not known) and effective Half-Lifes (T1eff&amp;T2eff)</t>
        </r>
        <r>
          <rPr>
            <sz val="8"/>
            <color indexed="81"/>
            <rFont val="Tahoma"/>
            <family val="2"/>
          </rPr>
          <t xml:space="preserve">
</t>
        </r>
      </text>
    </comment>
    <comment ref="A10" authorId="1" shapeId="0" xr:uid="{00000000-0006-0000-0000-000005000000}">
      <text>
        <r>
          <rPr>
            <b/>
            <sz val="8"/>
            <color indexed="81"/>
            <rFont val="Tahoma"/>
            <family val="2"/>
          </rPr>
          <t xml:space="preserve"> </t>
        </r>
        <r>
          <rPr>
            <sz val="8"/>
            <color indexed="81"/>
            <rFont val="Tahoma"/>
            <family val="2"/>
          </rPr>
          <t xml:space="preserve">The selection of an </t>
        </r>
        <r>
          <rPr>
            <b/>
            <sz val="8"/>
            <color indexed="81"/>
            <rFont val="Tahoma"/>
            <family val="2"/>
          </rPr>
          <t>occupancy factor</t>
        </r>
        <r>
          <rPr>
            <sz val="8"/>
            <color indexed="81"/>
            <rFont val="Tahoma"/>
            <family val="2"/>
          </rPr>
          <t xml:space="preserve"> for patient-specific calculations </t>
        </r>
        <r>
          <rPr>
            <b/>
            <sz val="8"/>
            <color indexed="81"/>
            <rFont val="Tahoma"/>
            <family val="2"/>
          </rPr>
          <t>will depend on</t>
        </r>
        <r>
          <rPr>
            <sz val="8"/>
            <color indexed="81"/>
            <rFont val="Tahoma"/>
            <family val="2"/>
          </rPr>
          <t xml:space="preserve"> whether the physical or effective half-life of the radionuclide is used </t>
        </r>
        <r>
          <rPr>
            <b/>
            <sz val="8"/>
            <color indexed="81"/>
            <rFont val="Tahoma"/>
            <family val="2"/>
          </rPr>
          <t>and whether instructions</t>
        </r>
        <r>
          <rPr>
            <sz val="8"/>
            <color indexed="81"/>
            <rFont val="Tahoma"/>
            <family val="2"/>
          </rPr>
          <t xml:space="preserve"> are provided to the patient before release.</t>
        </r>
      </text>
    </comment>
    <comment ref="B27" authorId="0" shapeId="0" xr:uid="{00000000-0006-0000-0000-000006000000}">
      <text>
        <r>
          <rPr>
            <b/>
            <sz val="11"/>
            <color indexed="81"/>
            <rFont val="Tahoma"/>
            <family val="2"/>
          </rPr>
          <t>Thus, an equation to calculate the dose from a patient administered iodine-131 may have three components. First is the dose for the first 8 hours (0.33 day) after administration. This component comes directly from Equation B-1, using the physical half-life and a factor of 80%. Second is the dose from the extrathyroidal component from 8 hours to total decay. In this component, the first exponential factor represents the activity at t = 8 hours based on the physical half-life of iodine-131. The second exponential factor represents the activity from t = 8 hours to total decay based on the effective half-life of the extrathyroidal component. The third component, the dose from the thyroidal component for 8 hours to total decay, is calculated in the same manner as the second component.</t>
        </r>
        <r>
          <rPr>
            <sz val="8"/>
            <color indexed="81"/>
            <rFont val="Tahoma"/>
            <family val="2"/>
          </rPr>
          <t xml:space="preserve">
</t>
        </r>
      </text>
    </comment>
    <comment ref="B43" authorId="1" shapeId="0" xr:uid="{00000000-0006-0000-0000-000007000000}">
      <text>
        <r>
          <rPr>
            <b/>
            <sz val="8"/>
            <color indexed="81"/>
            <rFont val="Tahoma"/>
            <family val="2"/>
          </rPr>
          <t>An occupancy factor, E, of 0.75 at 1 meter, will be used for the first component because the time period under consideration is less than 1 day;</t>
        </r>
        <r>
          <rPr>
            <sz val="8"/>
            <color indexed="81"/>
            <rFont val="Tahoma"/>
            <family val="2"/>
          </rPr>
          <t xml:space="preserve">
</t>
        </r>
      </text>
    </comment>
    <comment ref="B44" authorId="1" shapeId="0" xr:uid="{00000000-0006-0000-0000-000008000000}">
      <text>
        <r>
          <rPr>
            <b/>
            <sz val="8"/>
            <color indexed="81"/>
            <rFont val="Tahoma"/>
            <family val="2"/>
          </rPr>
          <t xml:space="preserve"> :B.1.2 Occupancy Factors to Consider for Patient-Specific Calculations
The selection of an occupancy factor for patient-specific calculations will depend on whether the physical or effective half-life of the radionuclide is used and whether instructions are provided to the patient before release. The following occupancy factors, E, at 1 meter, may be useful for patient-specific calculations: 
E = 0.75 when a physical half-life, an effective half-life, or a specific time period under consideration (e.g., bladder holding time) is less than or equal to 1 day.
E = 0.25 when an effective half-life is greater than 1 day, if the patient has been given instructions, such as:
–Maintain a prudent distance from others for at least the first 2 days;
–Sleep alone in a room for at least the first night;
–Do not travel by airplane or mass transportation for at least the first day;
–Do not travel on a prolonged automobile trip with others for at least the first 2 days;
–Have sole use of a bathroom for at least the first 2 days; and
–Drink plenty of fluids for at least the first 2 days.
E = 0.125 when an effective half-life is greater than 1 day if the patient has been given instructions, such as:
–Follow the instructions for E = 0.25 above;
–Live alone for at least the first 2 days; and
–Have few visits by family or friends for at least the first 2 days.
In a two-component model (e.g., uptake of iodine-131 using thyroidal and extrathyroidal components), if the effective half-life associated with one component is
less than or equal to 1 day but is greater than 1 day for the other component, it is more justifiable to use the occupancy factor associated with the dominant component for both components.</t>
        </r>
        <r>
          <rPr>
            <sz val="8"/>
            <color indexed="81"/>
            <rFont val="Tahoma"/>
            <family val="2"/>
          </rPr>
          <t xml:space="preserve">
</t>
        </r>
      </text>
    </comment>
    <comment ref="B45" authorId="1" shapeId="0" xr:uid="{00000000-0006-0000-0000-000009000000}">
      <text>
        <r>
          <rPr>
            <b/>
            <sz val="8"/>
            <color indexed="81"/>
            <rFont val="Tahoma"/>
            <family val="2"/>
          </rPr>
          <t xml:space="preserve"> :The behavior of iodine-131 can be modeled using two components: extrathyroidal iodide (i.e., existing outside of the thyroid) and thyroidal iodide following uptake by the thyroid.</t>
        </r>
        <r>
          <rPr>
            <sz val="8"/>
            <color indexed="81"/>
            <rFont val="Tahoma"/>
            <family val="2"/>
          </rPr>
          <t xml:space="preserve">
</t>
        </r>
      </text>
    </comment>
    <comment ref="B46" authorId="1" shapeId="0" xr:uid="{00000000-0006-0000-0000-00000A000000}">
      <text>
        <r>
          <rPr>
            <b/>
            <sz val="8"/>
            <color indexed="81"/>
            <rFont val="Tahoma"/>
            <family val="2"/>
          </rPr>
          <t xml:space="preserve"> :The behavior of iodine-131 can be modeled using two components: extrathyroidal iodide (i.e., existing outside of the thyroid) and thyroidal iodide following uptake by the thyroid.</t>
        </r>
        <r>
          <rPr>
            <sz val="8"/>
            <color indexed="81"/>
            <rFont val="Tahoma"/>
            <family val="2"/>
          </rPr>
          <t xml:space="preserve">
</t>
        </r>
      </text>
    </comment>
    <comment ref="B47" authorId="1" shapeId="0" xr:uid="{00000000-0006-0000-0000-00000B000000}">
      <text>
        <r>
          <rPr>
            <b/>
            <sz val="8"/>
            <color indexed="81"/>
            <rFont val="Tahoma"/>
            <family val="2"/>
          </rPr>
          <t>Table U.6</t>
        </r>
      </text>
    </comment>
    <comment ref="B48" authorId="1" shapeId="0" xr:uid="{00000000-0006-0000-0000-00000C000000}">
      <text>
        <r>
          <rPr>
            <b/>
            <sz val="8"/>
            <color indexed="81"/>
            <rFont val="Tahoma"/>
            <family val="2"/>
          </rPr>
          <t>Table U.6</t>
        </r>
      </text>
    </comment>
    <comment ref="N48" authorId="1" shapeId="0" xr:uid="{00000000-0006-0000-0000-00000D000000}">
      <text>
        <r>
          <rPr>
            <b/>
            <sz val="8"/>
            <color indexed="81"/>
            <rFont val="Tahoma"/>
            <family val="2"/>
          </rPr>
          <t xml:space="preserve"> :Must be less than 0.500</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6" authorId="0" shapeId="0" xr:uid="{00000000-0006-0000-0300-000001000000}">
      <text>
        <r>
          <rPr>
            <b/>
            <sz val="8"/>
            <color indexed="81"/>
            <rFont val="Tahoma"/>
            <family val="2"/>
          </rPr>
          <t xml:space="preserve"> :B.1.2 Occupancy Factors to Consider for Patient-Specific Calculations
The selection of an occupancy factor for patient-specific calculations will depend on whether the physical or effective half-life of the radionuclide is used and whether instructions are provided to the patient before release. The following occupancy factors, E, at 1 meter, may be useful for patient-specific calculations: 
E = 0.75 when a physical half-life, an effective half-life, or a specific time period under consideration (e.g., bladder holding time) is less than or equal to 1 day.
E = 0.25 when an effective half-life is greater than 1 day, if the patient has been given instructions, such as:
–Maintain a prudent distance from others for at least the first 2 days;
–Sleep alone in a room for at least the first night;
–Do not travel by airplane or mass transportation for at least the first day;
–Do not travel on a prolonged automobile trip with others for at least the first 2 days;
–Have sole use of a bathroom for at least the first 2 days; and
–Drink plenty of fluids for at least the first 2 days.
E = 0.125 when an effective half-life is greater than 1 day if the patient has been given instructions, such as:
–Follow the instructions for E = 0.25 above;
–Live alone for at least the first 2 days; and
–Have few visits by family or friends for at least the first 2 days.
In a two-component model (e.g., uptake of iodine-131 using thyroidal and extrathyroidal components), if the effective half-life associated with one component is
less than or equal to 1 day but is greater than 1 day for the other component, it is more justifiable to use the occupancy factor associated with the dominant component for both components.</t>
        </r>
        <r>
          <rPr>
            <sz val="8"/>
            <color indexed="81"/>
            <rFont val="Tahoma"/>
            <family val="2"/>
          </rPr>
          <t xml:space="preserve">
</t>
        </r>
      </text>
    </comment>
    <comment ref="A17" authorId="0" shapeId="0" xr:uid="{00000000-0006-0000-0300-000002000000}">
      <text>
        <r>
          <rPr>
            <b/>
            <sz val="8"/>
            <color indexed="81"/>
            <rFont val="Tahoma"/>
            <family val="2"/>
          </rPr>
          <t xml:space="preserve"> :B.1.2 Occupancy Factors to Consider for Patient-Specific Calculations
The selection of an occupancy factor for patient-specific calculations will depend on whether the physical or effective half-life of the radionuclide is used and whether instructions are provided to the patient before release. The following occupancy factors, E, at 1 meter, may be useful for patient-specific calculations: 
E = 0.75 when a physical half-life, an effective half-life, or a specific time period under consideration (e.g., bladder holding time) is less than or equal to 1 day.
E = 0.25 when an effective half-life is greater than 1 day, if the patient has been given instructions, such as:
–Maintain a prudent distance from others for at least the first 2 days;
–Sleep alone in a room for at least the first night;
–Do not travel by airplane or mass transportation for at least the first day;
–Do not travel on a prolonged automobile trip with others for at least the first 2 days;
–Have sole use of a bathroom for at least the first 2 days; and
–Drink plenty of fluids for at least the first 2 days.
E = 0.125 when an effective half-life is greater than 1 day if the patient has been given instructions, such as:
–Follow the instructions for E = 0.25 above;
–Live alone for at least the first 2 days; and
–Have few visits by family or friends for at least the first 2 days.
In a two-component model (e.g., uptake of iodine-131 using thyroidal and extrathyroidal components), if the effective half-life associated with one component is
less than or equal to 1 day but is greater than 1 day for the other component, it is more justifiable to use the occupancy factor associated with the dominant component for both components.</t>
        </r>
        <r>
          <rPr>
            <sz val="8"/>
            <color indexed="81"/>
            <rFont val="Tahoma"/>
            <family val="2"/>
          </rPr>
          <t xml:space="preserve">
</t>
        </r>
      </text>
    </comment>
    <comment ref="A18" authorId="0" shapeId="0" xr:uid="{00000000-0006-0000-0300-000003000000}">
      <text>
        <r>
          <rPr>
            <b/>
            <sz val="8"/>
            <color indexed="81"/>
            <rFont val="Tahoma"/>
            <family val="2"/>
          </rPr>
          <t xml:space="preserve"> :The behavior of iodine-131 can be modeled using two components: extrathyroidal iodide (i.e., existing outside of the thyroid) and thyroidal iodide following uptake by the thyroid.</t>
        </r>
        <r>
          <rPr>
            <sz val="8"/>
            <color indexed="81"/>
            <rFont val="Tahoma"/>
            <family val="2"/>
          </rPr>
          <t xml:space="preserve">
</t>
        </r>
      </text>
    </comment>
    <comment ref="A19" authorId="0" shapeId="0" xr:uid="{00000000-0006-0000-0300-000004000000}">
      <text>
        <r>
          <rPr>
            <b/>
            <sz val="8"/>
            <color indexed="81"/>
            <rFont val="Tahoma"/>
            <family val="2"/>
          </rPr>
          <t xml:space="preserve"> :The behavior of iodine-131 can be modeled using two components: extrathyroidal iodide (i.e., existing outside of the thyroid) and thyroidal iodide following uptake by the thyroid.</t>
        </r>
        <r>
          <rPr>
            <sz val="8"/>
            <color indexed="81"/>
            <rFont val="Tahoma"/>
            <family val="2"/>
          </rPr>
          <t xml:space="preserve">
</t>
        </r>
      </text>
    </comment>
    <comment ref="A20" authorId="0" shapeId="0" xr:uid="{00000000-0006-0000-0300-000005000000}">
      <text>
        <r>
          <rPr>
            <b/>
            <sz val="8"/>
            <color indexed="81"/>
            <rFont val="Tahoma"/>
            <family val="2"/>
          </rPr>
          <t xml:space="preserve"> :</t>
        </r>
        <r>
          <rPr>
            <sz val="8"/>
            <color indexed="81"/>
            <rFont val="Tahoma"/>
            <family val="2"/>
          </rPr>
          <t xml:space="preserve">
A licensee may take into account the effective half-life of the radioactive material to demonstrate compliance with the dose limits for individuals exposed to the patient that are stated in 10 CFR 35.75.</t>
        </r>
      </text>
    </comment>
    <comment ref="A21" authorId="0" shapeId="0" xr:uid="{00000000-0006-0000-0300-000006000000}">
      <text>
        <r>
          <rPr>
            <b/>
            <sz val="8"/>
            <color indexed="81"/>
            <rFont val="Tahoma"/>
            <family val="2"/>
          </rPr>
          <t xml:space="preserve"> :A licensee may take into account the effective half-life of the radioactive material to demonstrate compliance with the dose limits for individuals exposed to the patient that are stated in 10 CFR 35.75.</t>
        </r>
        <r>
          <rPr>
            <sz val="8"/>
            <color indexed="81"/>
            <rFont val="Tahoma"/>
            <family val="2"/>
          </rPr>
          <t xml:space="preserve">
</t>
        </r>
      </text>
    </comment>
    <comment ref="A29" authorId="0" shapeId="0" xr:uid="{00000000-0006-0000-0300-000007000000}">
      <text>
        <r>
          <rPr>
            <b/>
            <sz val="8"/>
            <color indexed="81"/>
            <rFont val="Tahoma"/>
            <family val="2"/>
          </rPr>
          <t xml:space="preserve"> :B.1.2 Occupancy Factors to Consider for Patient-Specific Calculations
The selection of an occupancy factor for patient-specific calculations will depend on whether the physical or effective half-life of the radionuclide is used and whether instructions are provided to the patient before release. The following occupancy factors, E, at 1 meter, may be useful for patient-specific calculations: 
E = 0.75 when a physical half-life, an effective half-life, or a specific time period under consideration (e.g., bladder holding time) is less than or equal to 1 day.
E = 0.25 when an effective half-life is greater than 1 day, if the patient has been given instructions, such as:
–Maintain a prudent distance from others for at least the first 2 days;
–Sleep alone in a room for at least the first night;
–Do not travel by airplane or mass transportation for at least the first day;
–Do not travel on a prolonged automobile trip with others for at least the first 2 days;
–Have sole use of a bathroom for at least the first 2 days; and
–Drink plenty of fluids for at least the first 2 days.
E = 0.125 when an effective half-life is greater than 1 day if the patient has been given instructions, such as:
–Follow the instructions for E = 0.25 above;
–Live alone for at least the first 2 days; and
–Have few visits by family or friends for at least the first 2 days.
In a two-component model (e.g., uptake of iodine-131 using thyroidal and extrathyroidal components), if the effective half-life associated with one component is
less than or equal to 1 day but is greater than 1 day for the other component, it is more justifiable to use the occupancy factor associated with the dominant component for both components.</t>
        </r>
        <r>
          <rPr>
            <sz val="8"/>
            <color indexed="81"/>
            <rFont val="Tahoma"/>
            <family val="2"/>
          </rPr>
          <t xml:space="preserve">
</t>
        </r>
      </text>
    </comment>
    <comment ref="A30" authorId="0" shapeId="0" xr:uid="{00000000-0006-0000-0300-000008000000}">
      <text>
        <r>
          <rPr>
            <b/>
            <sz val="8"/>
            <color indexed="81"/>
            <rFont val="Tahoma"/>
            <family val="2"/>
          </rPr>
          <t xml:space="preserve"> :B.1.2 Occupancy Factors to Consider for Patient-Specific Calculations
The selection of an occupancy factor for patient-specific calculations will depend on whether the physical or effective half-life of the radionuclide is used and whether instructions are provided to the patient before release. The following occupancy factors, E, at 1 meter, may be useful for patient-specific calculations: 
E = 0.75 when a physical half-life, an effective half-life, or a specific time period under consideration (e.g., bladder holding time) is less than or equal to 1 day.
E = 0.25 when an effective half-life is greater than 1 day, if the patient has been given instructions, such as:
–Maintain a prudent distance from others for at least the first 2 days;
–Sleep alone in a room for at least the first night;
–Do not travel by airplane or mass transportation for at least the first day;
–Do not travel on a prolonged automobile trip with others for at least the first 2 days;
–Have sole use of a bathroom for at least the first 2 days; and
–Drink plenty of fluids for at least the first 2 days.
E = 0.125 when an effective half-life is greater than 1 day if the patient has been given instructions, such as:
–Follow the instructions for E = 0.25 above;
–Live alone for at least the first 2 days; and
–Have few visits by family or friends for at least the first 2 days.
In a two-component model (e.g., uptake of iodine-131 using thyroidal and extrathyroidal components), if the effective half-life associated with one component is
less than or equal to 1 day but is greater than 1 day for the other component, it is more justifiable to use the occupancy factor associated with the dominant component for both components.</t>
        </r>
        <r>
          <rPr>
            <sz val="8"/>
            <color indexed="81"/>
            <rFont val="Tahoma"/>
            <family val="2"/>
          </rPr>
          <t xml:space="preserve">
</t>
        </r>
      </text>
    </comment>
    <comment ref="A31" authorId="0" shapeId="0" xr:uid="{00000000-0006-0000-0300-000009000000}">
      <text>
        <r>
          <rPr>
            <b/>
            <sz val="8"/>
            <color indexed="81"/>
            <rFont val="Tahoma"/>
            <family val="2"/>
          </rPr>
          <t xml:space="preserve"> :The behavior of iodine-131 can be modeled using two components: extrathyroidal iodide (i.e., existing outside of the thyroid) and thyroidal iodide following uptake by the thyroid.</t>
        </r>
        <r>
          <rPr>
            <sz val="8"/>
            <color indexed="81"/>
            <rFont val="Tahoma"/>
            <family val="2"/>
          </rPr>
          <t xml:space="preserve">
</t>
        </r>
      </text>
    </comment>
    <comment ref="A32" authorId="0" shapeId="0" xr:uid="{00000000-0006-0000-0300-00000A000000}">
      <text>
        <r>
          <rPr>
            <b/>
            <sz val="8"/>
            <color indexed="81"/>
            <rFont val="Tahoma"/>
            <family val="2"/>
          </rPr>
          <t xml:space="preserve"> :The behavior of iodine-131 can be modeled using two components: extrathyroidal iodide (i.e., existing outside of the thyroid) and thyroidal iodide following uptake by the thyroid.</t>
        </r>
        <r>
          <rPr>
            <sz val="8"/>
            <color indexed="81"/>
            <rFont val="Tahoma"/>
            <family val="2"/>
          </rPr>
          <t xml:space="preserve">
</t>
        </r>
      </text>
    </comment>
    <comment ref="A33" authorId="0" shapeId="0" xr:uid="{00000000-0006-0000-0300-00000B000000}">
      <text>
        <r>
          <rPr>
            <b/>
            <sz val="8"/>
            <color indexed="81"/>
            <rFont val="Tahoma"/>
            <family val="2"/>
          </rPr>
          <t xml:space="preserve"> :</t>
        </r>
        <r>
          <rPr>
            <sz val="8"/>
            <color indexed="81"/>
            <rFont val="Tahoma"/>
            <family val="2"/>
          </rPr>
          <t xml:space="preserve">
A licensee may take into account the effective half-life of the radioactive material to demonstrate compliance with the dose limits for individuals exposed to the patient that are stated in 10 CFR 35.75.</t>
        </r>
      </text>
    </comment>
    <comment ref="A34" authorId="0" shapeId="0" xr:uid="{00000000-0006-0000-0300-00000C000000}">
      <text>
        <r>
          <rPr>
            <b/>
            <sz val="8"/>
            <color indexed="81"/>
            <rFont val="Tahoma"/>
            <family val="2"/>
          </rPr>
          <t xml:space="preserve"> :A licensee may take into account the effective half-life of the radioactive material to demonstrate compliance with the dose limits for individuals exposed to the patient that are stated in 10 CFR 35.75.</t>
        </r>
        <r>
          <rPr>
            <sz val="8"/>
            <color indexed="81"/>
            <rFont val="Tahoma"/>
            <family val="2"/>
          </rPr>
          <t xml:space="preserve">
</t>
        </r>
      </text>
    </comment>
  </commentList>
</comments>
</file>

<file path=xl/sharedStrings.xml><?xml version="1.0" encoding="utf-8"?>
<sst xmlns="http://schemas.openxmlformats.org/spreadsheetml/2006/main" count="121" uniqueCount="98">
  <si>
    <t>D</t>
  </si>
  <si>
    <t>Example 2, Thyroid Cancer: Calculate the maximum likely dose to an individual exposed to a patient to whom 5550 megabecquerels (150 millicuries) of iodine-131 have been administered for the treatment of thyroid remnants and metastasis.</t>
  </si>
  <si>
    <t>Gamma</t>
  </si>
  <si>
    <t>mCi</t>
  </si>
  <si>
    <t>Physical half-life of iodine-131.</t>
  </si>
  <si>
    <t>Occupancy factor for the first 8 hours</t>
  </si>
  <si>
    <t>Occupancy factor from 8 hours to total decay.</t>
  </si>
  <si>
    <t>Gamma Constant for I-131</t>
  </si>
  <si>
    <t>Should be 0.340</t>
  </si>
  <si>
    <t>Should be 0.486</t>
  </si>
  <si>
    <r>
      <t>Q</t>
    </r>
    <r>
      <rPr>
        <b/>
        <i/>
        <vertAlign val="subscript"/>
        <sz val="10"/>
        <rFont val="Arial"/>
        <family val="2"/>
      </rPr>
      <t>0</t>
    </r>
  </si>
  <si>
    <r>
      <t>T</t>
    </r>
    <r>
      <rPr>
        <b/>
        <i/>
        <vertAlign val="subscript"/>
        <sz val="10"/>
        <rFont val="Arial"/>
        <family val="2"/>
      </rPr>
      <t>p</t>
    </r>
  </si>
  <si>
    <r>
      <t>E</t>
    </r>
    <r>
      <rPr>
        <b/>
        <i/>
        <vertAlign val="subscript"/>
        <sz val="10"/>
        <rFont val="Arial"/>
        <family val="2"/>
      </rPr>
      <t>1</t>
    </r>
  </si>
  <si>
    <r>
      <t>E</t>
    </r>
    <r>
      <rPr>
        <b/>
        <i/>
        <vertAlign val="subscript"/>
        <sz val="10"/>
        <rFont val="Arial"/>
        <family val="2"/>
      </rPr>
      <t>2</t>
    </r>
    <r>
      <rPr>
        <sz val="10"/>
        <rFont val="Arial"/>
        <family val="2"/>
      </rPr>
      <t/>
    </r>
  </si>
  <si>
    <r>
      <t>F</t>
    </r>
    <r>
      <rPr>
        <b/>
        <i/>
        <vertAlign val="subscript"/>
        <sz val="10"/>
        <rFont val="Arial"/>
        <family val="2"/>
      </rPr>
      <t>1</t>
    </r>
  </si>
  <si>
    <r>
      <t>F</t>
    </r>
    <r>
      <rPr>
        <b/>
        <i/>
        <vertAlign val="subscript"/>
        <sz val="10"/>
        <rFont val="Arial"/>
        <family val="2"/>
      </rPr>
      <t>2</t>
    </r>
    <r>
      <rPr>
        <sz val="10"/>
        <rFont val="Arial"/>
        <family val="2"/>
      </rPr>
      <t/>
    </r>
  </si>
  <si>
    <r>
      <t>T</t>
    </r>
    <r>
      <rPr>
        <b/>
        <i/>
        <vertAlign val="subscript"/>
        <sz val="10"/>
        <rFont val="Arial"/>
        <family val="2"/>
      </rPr>
      <t>1eff</t>
    </r>
  </si>
  <si>
    <r>
      <t>T</t>
    </r>
    <r>
      <rPr>
        <b/>
        <i/>
        <vertAlign val="subscript"/>
        <sz val="10"/>
        <rFont val="Arial"/>
        <family val="2"/>
      </rPr>
      <t>2eff</t>
    </r>
  </si>
  <si>
    <t>Example 3, Hyperthyroidism: Calculate the maximum likely dose to an individual exposed to a patient to whom 2035 megabecquerels (55 millicuries) of iodine-131 have been administered for the treatment of hyperthyroidism (i.e., thyroid ablation).</t>
  </si>
  <si>
    <t>I-131 mCi</t>
  </si>
  <si>
    <t>rem</t>
  </si>
  <si>
    <t>Thyroidal uptake fraction (Table U.6 or Uptake Study)</t>
  </si>
  <si>
    <t>% Uptake (If Known)</t>
  </si>
  <si>
    <t>Release Protocol Factors</t>
  </si>
  <si>
    <t>Maintaining distance from other persons, including separate sleeping arrangements.</t>
  </si>
  <si>
    <t>Minimizing time in public places (e.g., public transportation, grocery stores, shopping</t>
  </si>
  <si>
    <t>centers, theaters, restaurants, sporting events).</t>
  </si>
  <si>
    <t>Precautions to reduce the spread of radioactive contamination.</t>
  </si>
  <si>
    <t>The length of time each of the precautions should be in effect.</t>
  </si>
  <si>
    <t>General Instructions:</t>
  </si>
  <si>
    <t>Extrathyroidal uptake fraction (1-F2)</t>
  </si>
  <si>
    <t>T1eff are shown in Table U.6</t>
  </si>
  <si>
    <t>T2eff are shown in Table U.6</t>
  </si>
  <si>
    <r>
      <t>Q</t>
    </r>
    <r>
      <rPr>
        <b/>
        <i/>
        <vertAlign val="subscript"/>
        <sz val="11"/>
        <rFont val="Arial"/>
        <family val="2"/>
      </rPr>
      <t>0</t>
    </r>
    <r>
      <rPr>
        <b/>
        <i/>
        <sz val="11"/>
        <rFont val="Arial"/>
        <family val="2"/>
      </rPr>
      <t xml:space="preserve"> =</t>
    </r>
  </si>
  <si>
    <r>
      <t>T</t>
    </r>
    <r>
      <rPr>
        <b/>
        <i/>
        <vertAlign val="subscript"/>
        <sz val="11"/>
        <rFont val="Arial"/>
        <family val="2"/>
      </rPr>
      <t>p</t>
    </r>
    <r>
      <rPr>
        <b/>
        <i/>
        <sz val="11"/>
        <rFont val="Arial"/>
        <family val="2"/>
      </rPr>
      <t>=</t>
    </r>
  </si>
  <si>
    <r>
      <t>E</t>
    </r>
    <r>
      <rPr>
        <b/>
        <i/>
        <vertAlign val="subscript"/>
        <sz val="11"/>
        <rFont val="Arial"/>
        <family val="2"/>
      </rPr>
      <t>1</t>
    </r>
    <r>
      <rPr>
        <b/>
        <i/>
        <sz val="11"/>
        <rFont val="Arial"/>
        <family val="2"/>
      </rPr>
      <t xml:space="preserve"> =</t>
    </r>
  </si>
  <si>
    <r>
      <t>E</t>
    </r>
    <r>
      <rPr>
        <b/>
        <i/>
        <vertAlign val="subscript"/>
        <sz val="11"/>
        <rFont val="Arial"/>
        <family val="2"/>
      </rPr>
      <t>2</t>
    </r>
    <r>
      <rPr>
        <b/>
        <i/>
        <sz val="11"/>
        <rFont val="Arial"/>
        <family val="2"/>
      </rPr>
      <t xml:space="preserve"> =</t>
    </r>
  </si>
  <si>
    <r>
      <t>F</t>
    </r>
    <r>
      <rPr>
        <b/>
        <i/>
        <vertAlign val="subscript"/>
        <sz val="11"/>
        <rFont val="Arial"/>
        <family val="2"/>
      </rPr>
      <t>1</t>
    </r>
    <r>
      <rPr>
        <b/>
        <i/>
        <sz val="11"/>
        <rFont val="Arial"/>
        <family val="2"/>
      </rPr>
      <t xml:space="preserve"> =</t>
    </r>
  </si>
  <si>
    <r>
      <t>F</t>
    </r>
    <r>
      <rPr>
        <b/>
        <i/>
        <vertAlign val="subscript"/>
        <sz val="11"/>
        <rFont val="Arial"/>
        <family val="2"/>
      </rPr>
      <t>2</t>
    </r>
    <r>
      <rPr>
        <b/>
        <i/>
        <sz val="11"/>
        <rFont val="Arial"/>
        <family val="2"/>
      </rPr>
      <t xml:space="preserve"> =</t>
    </r>
  </si>
  <si>
    <r>
      <t>T</t>
    </r>
    <r>
      <rPr>
        <b/>
        <i/>
        <vertAlign val="subscript"/>
        <sz val="11"/>
        <rFont val="Arial"/>
        <family val="2"/>
      </rPr>
      <t>1eff</t>
    </r>
    <r>
      <rPr>
        <b/>
        <i/>
        <sz val="11"/>
        <rFont val="Arial"/>
        <family val="2"/>
      </rPr>
      <t xml:space="preserve"> =</t>
    </r>
  </si>
  <si>
    <t xml:space="preserve">Dose to the public = </t>
  </si>
  <si>
    <t>(Must be &lt; 0.500 rem)</t>
  </si>
  <si>
    <t>–Live alone for at least the first 2 days; and</t>
  </si>
  <si>
    <t>–Have few visits by family or friends for at least the first 2 days.</t>
  </si>
  <si>
    <t>Standard Restrictions</t>
  </si>
  <si>
    <t>Increased Restrictions</t>
  </si>
  <si>
    <t>–Maintain a prudent distance from others for at least the first 2 days;</t>
  </si>
  <si>
    <t>–Sleep alone in a room for at least the first night;</t>
  </si>
  <si>
    <t>–Do not travel by airplane or mass transportation for at least the first day;</t>
  </si>
  <si>
    <t>–Do not travel on a prolonged automobile trip with others for at least the first 2 days;</t>
  </si>
  <si>
    <t>–Have sole use of a bathroom for at least the first 2 days; and</t>
  </si>
  <si>
    <t>–Drink plenty of fluids for at least the first 2 days.</t>
  </si>
  <si>
    <r>
      <t>G</t>
    </r>
    <r>
      <rPr>
        <b/>
        <sz val="11"/>
        <rFont val="Arial"/>
        <family val="2"/>
      </rPr>
      <t xml:space="preserve"> =</t>
    </r>
  </si>
  <si>
    <t>Internal Dose</t>
  </si>
  <si>
    <t>External Dose</t>
  </si>
  <si>
    <t>DCF = 53 rem/mCi</t>
  </si>
  <si>
    <t xml:space="preserve">Internal dose = </t>
  </si>
  <si>
    <t xml:space="preserve">Extrathyroidal dose = </t>
  </si>
  <si>
    <t xml:space="preserve">First 8 hr dose = </t>
  </si>
  <si>
    <t xml:space="preserve">Total Dose = </t>
  </si>
  <si>
    <t>(First 8hr)</t>
  </si>
  <si>
    <t>(Dose from whole body after 8hr until decayed)</t>
  </si>
  <si>
    <t>(Dose from thyriod after 8hr until decayed)</t>
  </si>
  <si>
    <t>(Dose from public internal dose)</t>
  </si>
  <si>
    <t>Component Contribution to Total Dose to the Public</t>
  </si>
  <si>
    <t>Equation B-5 Parameters</t>
  </si>
  <si>
    <t xml:space="preserve">Thyroidal dose = </t>
  </si>
  <si>
    <r>
      <rPr>
        <b/>
        <sz val="14"/>
        <rFont val="Arial"/>
        <family val="2"/>
      </rPr>
      <t>K</t>
    </r>
    <r>
      <rPr>
        <b/>
        <sz val="10"/>
        <rFont val="Arial"/>
        <family val="2"/>
      </rPr>
      <t xml:space="preserve"> = </t>
    </r>
  </si>
  <si>
    <r>
      <rPr>
        <b/>
        <sz val="14"/>
        <rFont val="Arial"/>
        <family val="2"/>
      </rPr>
      <t>A</t>
    </r>
    <r>
      <rPr>
        <b/>
        <sz val="10"/>
        <rFont val="Arial"/>
        <family val="2"/>
      </rPr>
      <t xml:space="preserve"> = </t>
    </r>
  </si>
  <si>
    <r>
      <rPr>
        <b/>
        <sz val="14"/>
        <rFont val="Arial"/>
        <family val="2"/>
      </rPr>
      <t>B</t>
    </r>
    <r>
      <rPr>
        <b/>
        <sz val="10"/>
        <rFont val="Arial"/>
        <family val="2"/>
      </rPr>
      <t xml:space="preserve"> = </t>
    </r>
  </si>
  <si>
    <r>
      <rPr>
        <b/>
        <sz val="14"/>
        <rFont val="Arial"/>
        <family val="2"/>
      </rPr>
      <t>C</t>
    </r>
    <r>
      <rPr>
        <b/>
        <sz val="10"/>
        <rFont val="Arial"/>
        <family val="2"/>
      </rPr>
      <t xml:space="preserve"> = </t>
    </r>
  </si>
  <si>
    <t>D = K * ( A + B + C )</t>
  </si>
  <si>
    <t>D = ( K * A ) + ( K * B ) + ( K * C )</t>
  </si>
  <si>
    <t>Extrathyroidal dose componant</t>
  </si>
  <si>
    <t>First 8 hours  componant</t>
  </si>
  <si>
    <t>Thyroidal dose componant</t>
  </si>
  <si>
    <t>Re-arranged</t>
  </si>
  <si>
    <t>Then</t>
  </si>
  <si>
    <t xml:space="preserve">First 8 hours = </t>
  </si>
  <si>
    <t xml:space="preserve">( K * C ) = </t>
  </si>
  <si>
    <t xml:space="preserve">( K * B ) = </t>
  </si>
  <si>
    <t xml:space="preserve"> ( K * A ) = </t>
  </si>
  <si>
    <t>Assign K, A, B &amp; C</t>
  </si>
  <si>
    <t>*</t>
  </si>
  <si>
    <t xml:space="preserve"> </t>
  </si>
  <si>
    <t xml:space="preserve">+     </t>
  </si>
  <si>
    <t>Patient-specific questions have been provided to the patient to justify the occupancy factor (see Section B.1.2, “Occupancy Factors to Consider for Patient-Specific Calculations,” of this Supplement).</t>
  </si>
  <si>
    <t>If patient has previous treatment this calendar year document dose here.</t>
  </si>
  <si>
    <t xml:space="preserve">  (If Previous Treatment this year under MU's license, obtain public dose for that treatment and add to calculated dose.)</t>
  </si>
  <si>
    <r>
      <t>T2</t>
    </r>
    <r>
      <rPr>
        <b/>
        <i/>
        <vertAlign val="subscript"/>
        <sz val="11"/>
        <rFont val="Arial"/>
        <family val="2"/>
      </rPr>
      <t>eff</t>
    </r>
    <r>
      <rPr>
        <b/>
        <i/>
        <sz val="11"/>
        <rFont val="Arial"/>
        <family val="2"/>
      </rPr>
      <t xml:space="preserve"> =</t>
    </r>
  </si>
  <si>
    <t>Patients ID</t>
  </si>
  <si>
    <r>
      <t>(</t>
    </r>
    <r>
      <rPr>
        <b/>
        <sz val="14"/>
        <rFont val="Arial"/>
        <family val="2"/>
      </rPr>
      <t>1</t>
    </r>
    <r>
      <rPr>
        <sz val="14"/>
        <rFont val="Arial"/>
        <family val="2"/>
      </rPr>
      <t>) Hyperthyroidism or (</t>
    </r>
    <r>
      <rPr>
        <b/>
        <sz val="14"/>
        <rFont val="Arial"/>
        <family val="2"/>
      </rPr>
      <t>2</t>
    </r>
    <r>
      <rPr>
        <sz val="14"/>
        <rFont val="Arial"/>
        <family val="2"/>
      </rPr>
      <t xml:space="preserve">) post-Thyroidectomy for Thyroid Cancer </t>
    </r>
  </si>
  <si>
    <r>
      <t>Instructions to the patient</t>
    </r>
    <r>
      <rPr>
        <u/>
        <sz val="12"/>
        <rFont val="Arial"/>
        <family val="2"/>
      </rPr>
      <t xml:space="preserve"> (Occupational Factors)</t>
    </r>
  </si>
  <si>
    <r>
      <t xml:space="preserve">– </t>
    </r>
    <r>
      <rPr>
        <b/>
        <i/>
        <sz val="14"/>
        <color indexed="21"/>
        <rFont val="Arial"/>
        <family val="2"/>
      </rPr>
      <t>Standard Restrictions (above) Plus:</t>
    </r>
  </si>
  <si>
    <r>
      <t>(</t>
    </r>
    <r>
      <rPr>
        <b/>
        <sz val="14"/>
        <rFont val="Arial"/>
        <family val="2"/>
      </rPr>
      <t>Y</t>
    </r>
    <r>
      <rPr>
        <sz val="14"/>
        <rFont val="Arial"/>
        <family val="2"/>
      </rPr>
      <t>/</t>
    </r>
    <r>
      <rPr>
        <b/>
        <sz val="14"/>
        <rFont val="Arial"/>
        <family val="2"/>
      </rPr>
      <t>N</t>
    </r>
    <r>
      <rPr>
        <sz val="14"/>
        <rFont val="Arial"/>
        <family val="2"/>
      </rPr>
      <t xml:space="preserve">) Breast Feeding? </t>
    </r>
    <r>
      <rPr>
        <sz val="14"/>
        <color rgb="FFC00000"/>
        <rFont val="Arial"/>
        <family val="2"/>
      </rPr>
      <t>(If "Y", then other restrictions apply</t>
    </r>
    <r>
      <rPr>
        <sz val="14"/>
        <rFont val="Arial"/>
        <family val="2"/>
      </rPr>
      <t>)</t>
    </r>
  </si>
  <si>
    <t>Example</t>
  </si>
  <si>
    <t>n</t>
  </si>
  <si>
    <t>Authorized User: (print name):_________________________ Signature: ________________ Date: 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</si>
</sst>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0"/>
    <numFmt numFmtId="166" formatCode="0.0"/>
    <numFmt numFmtId="167" formatCode="0\ &quot;Rem&quot;"/>
    <numFmt numFmtId="168" formatCode="&quot;Greater than&quot;\ 000\ &quot;mCi would exceed allowable dose to the General Public.&quot;"/>
  </numFmts>
  <fonts count="47" x14ac:knownFonts="1">
    <font>
      <sz val="10"/>
      <name val="Arial"/>
    </font>
    <font>
      <sz val="10"/>
      <name val="Arial"/>
      <family val="2"/>
    </font>
    <font>
      <sz val="8"/>
      <name val="Arial"/>
      <family val="2"/>
    </font>
    <font>
      <b/>
      <i/>
      <sz val="10"/>
      <name val="Arial"/>
      <family val="2"/>
    </font>
    <font>
      <b/>
      <i/>
      <vertAlign val="subscript"/>
      <sz val="10"/>
      <name val="Arial"/>
      <family val="2"/>
    </font>
    <font>
      <sz val="8"/>
      <color indexed="81"/>
      <name val="Tahoma"/>
      <family val="2"/>
    </font>
    <font>
      <b/>
      <sz val="8"/>
      <color indexed="81"/>
      <name val="Tahoma"/>
      <family val="2"/>
    </font>
    <font>
      <b/>
      <sz val="10"/>
      <color indexed="10"/>
      <name val="Arial"/>
      <family val="2"/>
    </font>
    <font>
      <b/>
      <sz val="10"/>
      <name val="Arial"/>
      <family val="2"/>
    </font>
    <font>
      <b/>
      <u/>
      <sz val="10"/>
      <name val="Arial"/>
      <family val="2"/>
    </font>
    <font>
      <b/>
      <sz val="8"/>
      <color indexed="10"/>
      <name val="Arial"/>
      <family val="2"/>
    </font>
    <font>
      <i/>
      <sz val="8"/>
      <name val="Arial"/>
      <family val="2"/>
    </font>
    <font>
      <b/>
      <i/>
      <sz val="11"/>
      <name val="Arial"/>
      <family val="2"/>
    </font>
    <font>
      <b/>
      <i/>
      <vertAlign val="subscript"/>
      <sz val="11"/>
      <name val="Arial"/>
      <family val="2"/>
    </font>
    <font>
      <b/>
      <i/>
      <u/>
      <sz val="10"/>
      <color indexed="10"/>
      <name val="Arial"/>
      <family val="2"/>
    </font>
    <font>
      <b/>
      <sz val="11"/>
      <name val="Symbol"/>
      <family val="1"/>
      <charset val="2"/>
    </font>
    <font>
      <b/>
      <sz val="11"/>
      <name val="Arial"/>
      <family val="2"/>
    </font>
    <font>
      <b/>
      <sz val="9"/>
      <name val="Arial"/>
      <family val="2"/>
    </font>
    <font>
      <sz val="12"/>
      <name val="Arial"/>
      <family val="2"/>
    </font>
    <font>
      <sz val="14"/>
      <name val="Arial"/>
      <family val="2"/>
    </font>
    <font>
      <u/>
      <sz val="16"/>
      <name val="Arial"/>
      <family val="2"/>
    </font>
    <font>
      <b/>
      <sz val="16"/>
      <name val="Arial"/>
      <family val="2"/>
    </font>
    <font>
      <sz val="10"/>
      <name val="Arial"/>
      <family val="2"/>
    </font>
    <font>
      <b/>
      <u/>
      <sz val="12"/>
      <name val="Arial"/>
      <family val="2"/>
    </font>
    <font>
      <b/>
      <sz val="11"/>
      <color indexed="81"/>
      <name val="Tahoma"/>
      <family val="2"/>
    </font>
    <font>
      <b/>
      <u/>
      <sz val="16"/>
      <name val="Arial"/>
      <family val="2"/>
    </font>
    <font>
      <b/>
      <sz val="12"/>
      <name val="Arial"/>
      <family val="2"/>
    </font>
    <font>
      <b/>
      <sz val="14"/>
      <name val="Arial"/>
      <family val="2"/>
    </font>
    <font>
      <b/>
      <sz val="14"/>
      <color indexed="10"/>
      <name val="Arial"/>
      <family val="2"/>
    </font>
    <font>
      <b/>
      <sz val="14"/>
      <color indexed="60"/>
      <name val="Arial"/>
      <family val="2"/>
    </font>
    <font>
      <b/>
      <sz val="14"/>
      <color indexed="10"/>
      <name val="Arial"/>
      <family val="2"/>
    </font>
    <font>
      <b/>
      <i/>
      <u/>
      <sz val="12"/>
      <color indexed="17"/>
      <name val="Arial"/>
      <family val="2"/>
    </font>
    <font>
      <strike/>
      <sz val="10"/>
      <name val="Arial"/>
      <family val="2"/>
    </font>
    <font>
      <sz val="11"/>
      <name val="Arial"/>
      <family val="2"/>
    </font>
    <font>
      <b/>
      <sz val="12"/>
      <name val="Times New Roman"/>
      <family val="1"/>
    </font>
    <font>
      <b/>
      <sz val="10"/>
      <name val="Times New Roman"/>
      <family val="1"/>
    </font>
    <font>
      <b/>
      <sz val="8"/>
      <name val="Arial"/>
      <family val="2"/>
    </font>
    <font>
      <b/>
      <sz val="14"/>
      <color rgb="FFC00000"/>
      <name val="Arial"/>
      <family val="2"/>
    </font>
    <font>
      <u/>
      <sz val="12"/>
      <name val="Arial"/>
      <family val="2"/>
    </font>
    <font>
      <b/>
      <i/>
      <sz val="14"/>
      <color indexed="60"/>
      <name val="Times New Roman"/>
      <family val="1"/>
    </font>
    <font>
      <b/>
      <u/>
      <sz val="12"/>
      <color indexed="21"/>
      <name val="Arial"/>
      <family val="2"/>
    </font>
    <font>
      <b/>
      <i/>
      <sz val="14"/>
      <color indexed="21"/>
      <name val="Times New Roman"/>
      <family val="1"/>
    </font>
    <font>
      <b/>
      <i/>
      <sz val="14"/>
      <color indexed="21"/>
      <name val="Arial"/>
      <family val="2"/>
    </font>
    <font>
      <sz val="14"/>
      <color rgb="FFC00000"/>
      <name val="Arial"/>
      <family val="2"/>
    </font>
    <font>
      <b/>
      <u/>
      <sz val="12"/>
      <color indexed="60"/>
      <name val="Arial"/>
      <family val="2"/>
    </font>
    <font>
      <b/>
      <sz val="18"/>
      <color rgb="FFFF0000"/>
      <name val="Times New Roman"/>
      <family val="1"/>
    </font>
    <font>
      <b/>
      <sz val="14"/>
      <color rgb="FF0070C0"/>
      <name val="Times New Roman"/>
      <family val="1"/>
    </font>
  </fonts>
  <fills count="3">
    <fill>
      <patternFill patternType="none"/>
    </fill>
    <fill>
      <patternFill patternType="gray125"/>
    </fill>
    <fill>
      <patternFill patternType="solid">
        <fgColor rgb="FFFFFF00"/>
        <bgColor indexed="64"/>
      </patternFill>
    </fill>
  </fills>
  <borders count="50">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0"/>
      </right>
      <top/>
      <bottom/>
      <diagonal/>
    </border>
    <border>
      <left style="double">
        <color indexed="60"/>
      </left>
      <right/>
      <top/>
      <bottom/>
      <diagonal/>
    </border>
    <border>
      <left style="double">
        <color indexed="60"/>
      </left>
      <right/>
      <top/>
      <bottom style="double">
        <color indexed="60"/>
      </bottom>
      <diagonal/>
    </border>
    <border>
      <left/>
      <right/>
      <top/>
      <bottom style="double">
        <color indexed="60"/>
      </bottom>
      <diagonal/>
    </border>
    <border>
      <left/>
      <right style="double">
        <color indexed="60"/>
      </right>
      <top/>
      <bottom style="double">
        <color indexed="6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0"/>
      </left>
      <right/>
      <top style="double">
        <color indexed="60"/>
      </top>
      <bottom/>
      <diagonal/>
    </border>
    <border>
      <left/>
      <right/>
      <top style="double">
        <color indexed="60"/>
      </top>
      <bottom/>
      <diagonal/>
    </border>
    <border>
      <left/>
      <right style="double">
        <color indexed="60"/>
      </right>
      <top style="double">
        <color indexed="60"/>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52">
    <xf numFmtId="0" fontId="0" fillId="0" borderId="0" xfId="0"/>
    <xf numFmtId="0" fontId="0" fillId="0" borderId="0" xfId="0" applyAlignment="1">
      <alignment horizontal="center"/>
    </xf>
    <xf numFmtId="0" fontId="3" fillId="0" borderId="0" xfId="0" applyFont="1" applyAlignment="1">
      <alignment horizontal="center"/>
    </xf>
    <xf numFmtId="0" fontId="9" fillId="0" borderId="0" xfId="0" applyFont="1"/>
    <xf numFmtId="0" fontId="8" fillId="0" borderId="0" xfId="0" applyFont="1"/>
    <xf numFmtId="0" fontId="22" fillId="0" borderId="0" xfId="0" applyFont="1" applyAlignment="1">
      <alignment horizontal="center"/>
    </xf>
    <xf numFmtId="0" fontId="22" fillId="0" borderId="0" xfId="0" applyFont="1"/>
    <xf numFmtId="0" fontId="0" fillId="0" borderId="14" xfId="0" applyBorder="1"/>
    <xf numFmtId="0" fontId="0" fillId="0" borderId="15" xfId="0" applyBorder="1"/>
    <xf numFmtId="0" fontId="0" fillId="0" borderId="16" xfId="0" applyBorder="1"/>
    <xf numFmtId="0" fontId="0" fillId="0" borderId="17" xfId="0" applyBorder="1"/>
    <xf numFmtId="0" fontId="8" fillId="0" borderId="0" xfId="0" applyFont="1" applyAlignment="1">
      <alignment horizontal="right"/>
    </xf>
    <xf numFmtId="0" fontId="0" fillId="0" borderId="18" xfId="0" applyBorder="1"/>
    <xf numFmtId="0" fontId="0" fillId="0" borderId="19" xfId="0" applyBorder="1"/>
    <xf numFmtId="0" fontId="0" fillId="0" borderId="20" xfId="0" applyBorder="1"/>
    <xf numFmtId="0" fontId="8" fillId="0" borderId="19" xfId="0" applyFont="1" applyBorder="1" applyAlignment="1">
      <alignment horizontal="right"/>
    </xf>
    <xf numFmtId="0" fontId="8" fillId="0" borderId="19" xfId="0" applyFont="1" applyBorder="1"/>
    <xf numFmtId="0" fontId="8" fillId="0" borderId="20" xfId="0" applyFont="1" applyBorder="1"/>
    <xf numFmtId="0" fontId="8" fillId="0" borderId="36" xfId="0" applyFont="1" applyBorder="1"/>
    <xf numFmtId="0" fontId="8" fillId="0" borderId="21" xfId="0" applyFont="1" applyBorder="1"/>
    <xf numFmtId="0" fontId="8" fillId="0" borderId="37" xfId="0" applyFont="1" applyBorder="1"/>
    <xf numFmtId="0" fontId="19" fillId="0" borderId="0" xfId="0" applyFont="1" applyAlignment="1">
      <alignment horizontal="center"/>
    </xf>
    <xf numFmtId="0" fontId="29" fillId="0" borderId="0" xfId="0" applyFont="1"/>
    <xf numFmtId="167" fontId="34" fillId="2" borderId="49" xfId="0" applyNumberFormat="1" applyFont="1" applyFill="1" applyBorder="1" applyAlignment="1" applyProtection="1">
      <alignment horizontal="center"/>
      <protection locked="0"/>
    </xf>
    <xf numFmtId="0" fontId="37" fillId="2" borderId="10" xfId="0" applyFont="1" applyFill="1" applyBorder="1" applyAlignment="1" applyProtection="1">
      <alignment horizontal="center"/>
      <protection locked="0"/>
    </xf>
    <xf numFmtId="10" fontId="37" fillId="2" borderId="11" xfId="1" applyNumberFormat="1" applyFont="1" applyFill="1" applyBorder="1" applyAlignment="1" applyProtection="1">
      <alignment horizontal="center"/>
      <protection locked="0"/>
    </xf>
    <xf numFmtId="0" fontId="16" fillId="0" borderId="0" xfId="0" applyFont="1"/>
    <xf numFmtId="0" fontId="27" fillId="0" borderId="0" xfId="0" applyFont="1"/>
    <xf numFmtId="0" fontId="32" fillId="0" borderId="0" xfId="0" applyFont="1" applyAlignment="1">
      <alignment horizontal="center"/>
    </xf>
    <xf numFmtId="0" fontId="32" fillId="0" borderId="0" xfId="0" applyFont="1"/>
    <xf numFmtId="165" fontId="28" fillId="0" borderId="8" xfId="0" applyNumberFormat="1" applyFont="1" applyBorder="1" applyAlignment="1">
      <alignment horizontal="center"/>
    </xf>
    <xf numFmtId="0" fontId="7" fillId="0" borderId="9" xfId="0" applyFont="1" applyBorder="1"/>
    <xf numFmtId="0" fontId="23" fillId="0" borderId="0" xfId="0" applyFont="1"/>
    <xf numFmtId="0" fontId="18" fillId="0" borderId="0" xfId="0" applyFont="1"/>
    <xf numFmtId="0" fontId="0" fillId="0" borderId="12" xfId="0" applyBorder="1"/>
    <xf numFmtId="0" fontId="0" fillId="0" borderId="4" xfId="0" applyBorder="1"/>
    <xf numFmtId="0" fontId="10" fillId="0" borderId="4" xfId="0" applyFont="1" applyBorder="1"/>
    <xf numFmtId="0" fontId="0" fillId="0" borderId="5" xfId="0" applyBorder="1"/>
    <xf numFmtId="168" fontId="34" fillId="0" borderId="0" xfId="0" applyNumberFormat="1" applyFont="1"/>
    <xf numFmtId="0" fontId="34" fillId="0" borderId="0" xfId="0" applyFont="1" applyAlignment="1">
      <alignment horizontal="left"/>
    </xf>
    <xf numFmtId="0" fontId="0" fillId="0" borderId="3" xfId="0" applyBorder="1"/>
    <xf numFmtId="0" fontId="44" fillId="0" borderId="0" xfId="0" applyFont="1"/>
    <xf numFmtId="0" fontId="19" fillId="0" borderId="0" xfId="0" applyFont="1"/>
    <xf numFmtId="0" fontId="39" fillId="0" borderId="0" xfId="0" applyFont="1"/>
    <xf numFmtId="0" fontId="0" fillId="0" borderId="25" xfId="0" applyBorder="1"/>
    <xf numFmtId="0" fontId="40" fillId="0" borderId="0" xfId="0" applyFont="1"/>
    <xf numFmtId="0" fontId="20" fillId="0" borderId="26" xfId="0" applyFont="1" applyBorder="1" applyAlignment="1">
      <alignment horizontal="center"/>
    </xf>
    <xf numFmtId="0" fontId="20" fillId="0" borderId="0" xfId="0" applyFont="1" applyAlignment="1">
      <alignment horizontal="center"/>
    </xf>
    <xf numFmtId="0" fontId="0" fillId="0" borderId="27" xfId="0" applyBorder="1"/>
    <xf numFmtId="0" fontId="41" fillId="0" borderId="0" xfId="0" applyFont="1"/>
    <xf numFmtId="0" fontId="20" fillId="0" borderId="28" xfId="0" applyFont="1" applyBorder="1" applyAlignment="1">
      <alignment horizontal="center"/>
    </xf>
    <xf numFmtId="0" fontId="22" fillId="0" borderId="29" xfId="0" applyFont="1" applyBorder="1" applyAlignment="1">
      <alignment horizontal="left"/>
    </xf>
    <xf numFmtId="0" fontId="20" fillId="0" borderId="29" xfId="0" applyFont="1" applyBorder="1" applyAlignment="1">
      <alignment horizontal="center"/>
    </xf>
    <xf numFmtId="0" fontId="0" fillId="0" borderId="30" xfId="0" applyBorder="1"/>
    <xf numFmtId="0" fontId="14" fillId="0" borderId="0" xfId="0" applyFont="1"/>
    <xf numFmtId="0" fontId="0" fillId="0" borderId="23" xfId="0" applyBorder="1" applyAlignment="1">
      <alignment horizontal="center"/>
    </xf>
    <xf numFmtId="0" fontId="0" fillId="0" borderId="24" xfId="0" applyBorder="1"/>
    <xf numFmtId="0" fontId="0" fillId="0" borderId="26" xfId="0" applyBorder="1"/>
    <xf numFmtId="0" fontId="0" fillId="0" borderId="26" xfId="0" applyBorder="1" applyAlignment="1">
      <alignment horizontal="center"/>
    </xf>
    <xf numFmtId="165" fontId="0" fillId="0" borderId="0" xfId="0" applyNumberFormat="1"/>
    <xf numFmtId="0" fontId="0" fillId="0" borderId="0" xfId="0" quotePrefix="1"/>
    <xf numFmtId="0" fontId="12" fillId="0" borderId="26" xfId="0" applyFont="1" applyBorder="1" applyAlignment="1">
      <alignment horizontal="right"/>
    </xf>
    <xf numFmtId="165" fontId="7" fillId="0" borderId="0" xfId="0" quotePrefix="1" applyNumberFormat="1" applyFont="1" applyAlignment="1">
      <alignment horizontal="right"/>
    </xf>
    <xf numFmtId="0" fontId="7" fillId="0" borderId="0" xfId="0" applyFont="1"/>
    <xf numFmtId="0" fontId="0" fillId="0" borderId="28" xfId="0" applyBorder="1" applyAlignment="1">
      <alignment horizontal="center"/>
    </xf>
    <xf numFmtId="0" fontId="0" fillId="0" borderId="29" xfId="0" applyBorder="1"/>
    <xf numFmtId="0" fontId="15" fillId="0" borderId="13" xfId="0" applyFont="1" applyBorder="1" applyAlignment="1">
      <alignment horizontal="right"/>
    </xf>
    <xf numFmtId="2" fontId="26" fillId="0" borderId="38" xfId="0" applyNumberFormat="1" applyFont="1" applyBorder="1" applyAlignment="1">
      <alignment horizontal="center"/>
    </xf>
    <xf numFmtId="0" fontId="11" fillId="0" borderId="1" xfId="0" applyFont="1" applyBorder="1"/>
    <xf numFmtId="0" fontId="0" fillId="0" borderId="1" xfId="0" applyBorder="1"/>
    <xf numFmtId="0" fontId="0" fillId="0" borderId="2" xfId="0" applyBorder="1"/>
    <xf numFmtId="165" fontId="26" fillId="0" borderId="0" xfId="0" quotePrefix="1" applyNumberFormat="1" applyFont="1"/>
    <xf numFmtId="0" fontId="12" fillId="0" borderId="6" xfId="0" applyFont="1" applyBorder="1" applyAlignment="1">
      <alignment horizontal="right"/>
    </xf>
    <xf numFmtId="166" fontId="26" fillId="0" borderId="39" xfId="0" applyNumberFormat="1" applyFont="1" applyBorder="1" applyAlignment="1">
      <alignment horizontal="center"/>
    </xf>
    <xf numFmtId="0" fontId="11" fillId="0" borderId="0" xfId="0" applyFont="1"/>
    <xf numFmtId="0" fontId="0" fillId="0" borderId="32" xfId="0" applyBorder="1"/>
    <xf numFmtId="164" fontId="11" fillId="0" borderId="0" xfId="0" applyNumberFormat="1" applyFont="1" applyAlignment="1">
      <alignment horizontal="right" vertical="top"/>
    </xf>
    <xf numFmtId="165" fontId="22" fillId="0" borderId="0" xfId="0" quotePrefix="1" applyNumberFormat="1" applyFont="1" applyAlignment="1">
      <alignment horizontal="right"/>
    </xf>
    <xf numFmtId="2" fontId="26" fillId="0" borderId="39" xfId="0" applyNumberFormat="1" applyFont="1" applyBorder="1" applyAlignment="1">
      <alignment horizontal="center"/>
    </xf>
    <xf numFmtId="165" fontId="26" fillId="0" borderId="39" xfId="0" quotePrefix="1" applyNumberFormat="1" applyFont="1" applyBorder="1" applyAlignment="1">
      <alignment horizontal="center"/>
    </xf>
    <xf numFmtId="0" fontId="0" fillId="0" borderId="32" xfId="0" applyBorder="1" applyAlignment="1">
      <alignment horizontal="right"/>
    </xf>
    <xf numFmtId="0" fontId="0" fillId="0" borderId="0" xfId="0" applyAlignment="1">
      <alignment horizontal="left"/>
    </xf>
    <xf numFmtId="0" fontId="0" fillId="0" borderId="31" xfId="0" applyBorder="1" applyAlignment="1">
      <alignment horizontal="left"/>
    </xf>
    <xf numFmtId="165" fontId="23" fillId="0" borderId="0" xfId="0" quotePrefix="1" applyNumberFormat="1" applyFont="1"/>
    <xf numFmtId="2" fontId="26" fillId="0" borderId="39" xfId="0" quotePrefix="1" applyNumberFormat="1" applyFont="1" applyBorder="1" applyAlignment="1">
      <alignment horizontal="center"/>
    </xf>
    <xf numFmtId="0" fontId="12" fillId="0" borderId="7" xfId="0" applyFont="1" applyBorder="1" applyAlignment="1">
      <alignment horizontal="right"/>
    </xf>
    <xf numFmtId="2" fontId="26" fillId="0" borderId="40" xfId="0" applyNumberFormat="1" applyFont="1" applyBorder="1" applyAlignment="1">
      <alignment horizontal="center"/>
    </xf>
    <xf numFmtId="0" fontId="11" fillId="0" borderId="4" xfId="0" applyFont="1" applyBorder="1"/>
    <xf numFmtId="0" fontId="18" fillId="0" borderId="21" xfId="0" applyFont="1" applyBorder="1"/>
    <xf numFmtId="0" fontId="23" fillId="0" borderId="22" xfId="0" applyFont="1" applyBorder="1" applyAlignment="1">
      <alignment horizontal="right"/>
    </xf>
    <xf numFmtId="165" fontId="28" fillId="0" borderId="22" xfId="0" applyNumberFormat="1" applyFont="1" applyBorder="1"/>
    <xf numFmtId="0" fontId="30" fillId="0" borderId="37" xfId="0" applyFont="1" applyBorder="1"/>
    <xf numFmtId="0" fontId="0" fillId="0" borderId="33" xfId="0" applyBorder="1"/>
    <xf numFmtId="0" fontId="0" fillId="0" borderId="34" xfId="0" applyBorder="1"/>
    <xf numFmtId="0" fontId="0" fillId="0" borderId="35" xfId="0" applyBorder="1" applyAlignment="1">
      <alignment horizontal="left"/>
    </xf>
    <xf numFmtId="0" fontId="21" fillId="0" borderId="0" xfId="0" applyFont="1" applyAlignment="1">
      <alignment vertical="center" wrapText="1"/>
    </xf>
    <xf numFmtId="0" fontId="36" fillId="0" borderId="0" xfId="0" quotePrefix="1" applyFont="1" applyAlignment="1">
      <alignment horizontal="left" vertical="center" wrapText="1"/>
    </xf>
    <xf numFmtId="168" fontId="45" fillId="0" borderId="0" xfId="0" applyNumberFormat="1" applyFont="1" applyAlignment="1">
      <alignment horizontal="left"/>
    </xf>
    <xf numFmtId="168" fontId="34" fillId="0" borderId="0" xfId="0" applyNumberFormat="1" applyFont="1" applyAlignment="1">
      <alignment horizontal="center"/>
    </xf>
    <xf numFmtId="0" fontId="17" fillId="0" borderId="0" xfId="0" applyFont="1" applyAlignment="1">
      <alignment vertical="center" wrapText="1"/>
    </xf>
    <xf numFmtId="164" fontId="8" fillId="0" borderId="32" xfId="0" applyNumberFormat="1" applyFont="1" applyBorder="1" applyAlignment="1">
      <alignment horizontal="right"/>
    </xf>
    <xf numFmtId="164" fontId="8" fillId="0" borderId="0" xfId="0" applyNumberFormat="1" applyFont="1" applyAlignment="1">
      <alignment horizontal="right"/>
    </xf>
    <xf numFmtId="0" fontId="8" fillId="0" borderId="32" xfId="0" applyFont="1" applyBorder="1" applyAlignment="1">
      <alignment horizontal="right"/>
    </xf>
    <xf numFmtId="0" fontId="8" fillId="0" borderId="0" xfId="0" applyFont="1" applyAlignment="1">
      <alignment horizontal="right"/>
    </xf>
    <xf numFmtId="0" fontId="31" fillId="0" borderId="44" xfId="0" applyFont="1" applyBorder="1" applyAlignment="1">
      <alignment horizontal="center"/>
    </xf>
    <xf numFmtId="0" fontId="31" fillId="0" borderId="45" xfId="0" applyFont="1" applyBorder="1" applyAlignment="1">
      <alignment horizontal="center"/>
    </xf>
    <xf numFmtId="0" fontId="31" fillId="0" borderId="46" xfId="0" applyFont="1" applyBorder="1" applyAlignment="1">
      <alignment horizontal="center"/>
    </xf>
    <xf numFmtId="0" fontId="8" fillId="0" borderId="8" xfId="0" applyFont="1" applyBorder="1" applyAlignment="1">
      <alignment horizontal="center"/>
    </xf>
    <xf numFmtId="0" fontId="8" fillId="0" borderId="41" xfId="0" applyFont="1" applyBorder="1" applyAlignment="1">
      <alignment horizontal="center"/>
    </xf>
    <xf numFmtId="0" fontId="8" fillId="0" borderId="9" xfId="0" applyFont="1" applyBorder="1" applyAlignment="1">
      <alignment horizontal="center"/>
    </xf>
    <xf numFmtId="168" fontId="46" fillId="0" borderId="0" xfId="0" applyNumberFormat="1" applyFont="1" applyAlignment="1">
      <alignment horizontal="center"/>
    </xf>
    <xf numFmtId="0" fontId="37" fillId="2" borderId="8" xfId="0" applyFont="1" applyFill="1" applyBorder="1" applyAlignment="1" applyProtection="1">
      <alignment horizontal="center"/>
      <protection locked="0"/>
    </xf>
    <xf numFmtId="0" fontId="37" fillId="2" borderId="9" xfId="0" applyFont="1" applyFill="1" applyBorder="1" applyAlignment="1" applyProtection="1">
      <alignment horizontal="center"/>
      <protection locked="0"/>
    </xf>
    <xf numFmtId="0" fontId="19" fillId="0" borderId="47" xfId="0" applyFont="1" applyBorder="1" applyAlignment="1">
      <alignment horizontal="center"/>
    </xf>
    <xf numFmtId="0" fontId="19" fillId="0" borderId="0" xfId="0" applyFont="1" applyAlignment="1">
      <alignment horizontal="center"/>
    </xf>
    <xf numFmtId="0" fontId="19" fillId="0" borderId="3" xfId="0" applyFont="1" applyBorder="1" applyAlignment="1">
      <alignment horizontal="center"/>
    </xf>
    <xf numFmtId="0" fontId="37" fillId="2" borderId="11" xfId="0" applyFont="1" applyFill="1" applyBorder="1" applyAlignment="1" applyProtection="1">
      <alignment horizontal="center" vertical="center"/>
      <protection locked="0"/>
    </xf>
    <xf numFmtId="0" fontId="37" fillId="2" borderId="42" xfId="0" applyFont="1" applyFill="1" applyBorder="1" applyAlignment="1" applyProtection="1">
      <alignment horizontal="center" vertical="center"/>
      <protection locked="0"/>
    </xf>
    <xf numFmtId="0" fontId="37" fillId="2" borderId="43" xfId="0" applyFont="1" applyFill="1" applyBorder="1" applyAlignment="1" applyProtection="1">
      <alignment horizontal="center" vertical="center"/>
      <protection locked="0"/>
    </xf>
    <xf numFmtId="49" fontId="37" fillId="2" borderId="11" xfId="0" applyNumberFormat="1" applyFont="1" applyFill="1" applyBorder="1" applyAlignment="1" applyProtection="1">
      <alignment horizontal="center" vertical="center"/>
      <protection locked="0"/>
    </xf>
    <xf numFmtId="49" fontId="37" fillId="2" borderId="42" xfId="0" applyNumberFormat="1" applyFont="1" applyFill="1" applyBorder="1" applyAlignment="1" applyProtection="1">
      <alignment horizontal="center" vertical="center"/>
      <protection locked="0"/>
    </xf>
    <xf numFmtId="49" fontId="37" fillId="2" borderId="43" xfId="0" applyNumberFormat="1" applyFont="1" applyFill="1" applyBorder="1" applyAlignment="1" applyProtection="1">
      <alignment horizontal="center" vertical="center"/>
      <protection locked="0"/>
    </xf>
    <xf numFmtId="0" fontId="33" fillId="0" borderId="4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0" xfId="0" applyFont="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25" fillId="0" borderId="24" xfId="0" applyFont="1" applyBorder="1" applyAlignment="1">
      <alignment horizontal="center"/>
    </xf>
    <xf numFmtId="0" fontId="17" fillId="0" borderId="19"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xf>
    <xf numFmtId="0" fontId="17" fillId="0" borderId="31" xfId="0" applyFont="1" applyBorder="1" applyAlignment="1">
      <alignment horizontal="center"/>
    </xf>
    <xf numFmtId="0" fontId="35" fillId="0" borderId="48" xfId="0" applyFont="1" applyBorder="1" applyAlignment="1">
      <alignment horizontal="center" vertical="top" wrapText="1"/>
    </xf>
    <xf numFmtId="0" fontId="35" fillId="0" borderId="1" xfId="0" applyFont="1" applyBorder="1" applyAlignment="1">
      <alignment horizontal="center" vertical="top" wrapText="1"/>
    </xf>
    <xf numFmtId="0" fontId="35" fillId="0" borderId="47" xfId="0" applyFont="1" applyBorder="1" applyAlignment="1">
      <alignment horizontal="center" vertical="top" wrapText="1"/>
    </xf>
    <xf numFmtId="0" fontId="35" fillId="0" borderId="0" xfId="0" applyFont="1" applyAlignment="1">
      <alignment horizontal="center" vertical="top" wrapText="1"/>
    </xf>
    <xf numFmtId="0" fontId="8" fillId="0" borderId="47" xfId="0" applyFont="1" applyBorder="1" applyAlignment="1">
      <alignment wrapText="1"/>
    </xf>
    <xf numFmtId="0" fontId="8" fillId="0" borderId="0" xfId="0" applyFont="1" applyAlignment="1">
      <alignment wrapText="1"/>
    </xf>
    <xf numFmtId="0" fontId="8" fillId="0" borderId="3" xfId="0" applyFont="1" applyBorder="1" applyAlignment="1">
      <alignment wrapText="1"/>
    </xf>
    <xf numFmtId="0" fontId="8" fillId="0" borderId="12" xfId="0" applyFont="1" applyBorder="1" applyAlignment="1">
      <alignment wrapText="1"/>
    </xf>
    <xf numFmtId="0" fontId="8" fillId="0" borderId="4" xfId="0" applyFont="1" applyBorder="1" applyAlignment="1">
      <alignment wrapText="1"/>
    </xf>
    <xf numFmtId="0" fontId="8" fillId="0" borderId="5" xfId="0" applyFont="1" applyBorder="1" applyAlignment="1">
      <alignment wrapText="1"/>
    </xf>
    <xf numFmtId="0" fontId="8" fillId="0" borderId="8" xfId="0" applyFont="1" applyBorder="1" applyAlignment="1">
      <alignment horizontal="right"/>
    </xf>
    <xf numFmtId="0" fontId="8" fillId="0" borderId="41" xfId="0" applyFont="1" applyBorder="1" applyAlignment="1">
      <alignment horizontal="right"/>
    </xf>
    <xf numFmtId="0" fontId="8" fillId="0" borderId="9" xfId="0" applyFont="1" applyBorder="1" applyAlignment="1">
      <alignment horizontal="right"/>
    </xf>
    <xf numFmtId="0" fontId="25" fillId="0" borderId="23" xfId="0" applyFont="1" applyBorder="1" applyAlignment="1">
      <alignment horizontal="center"/>
    </xf>
    <xf numFmtId="0" fontId="0" fillId="0" borderId="24" xfId="0" applyBorder="1"/>
    <xf numFmtId="0" fontId="9" fillId="0" borderId="0" xfId="0" applyFont="1" applyAlignment="1">
      <alignment horizontal="left"/>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9.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126402</xdr:colOff>
      <xdr:row>27</xdr:row>
      <xdr:rowOff>0</xdr:rowOff>
    </xdr:from>
    <xdr:to>
      <xdr:col>14</xdr:col>
      <xdr:colOff>930087</xdr:colOff>
      <xdr:row>35</xdr:row>
      <xdr:rowOff>144780</xdr:rowOff>
    </xdr:to>
    <xdr:grpSp>
      <xdr:nvGrpSpPr>
        <xdr:cNvPr id="1102" name="Group 23">
          <a:extLst>
            <a:ext uri="{FF2B5EF4-FFF2-40B4-BE49-F238E27FC236}">
              <a16:creationId xmlns:a16="http://schemas.microsoft.com/office/drawing/2014/main" id="{00000000-0008-0000-0000-00004E040000}"/>
            </a:ext>
          </a:extLst>
        </xdr:cNvPr>
        <xdr:cNvGrpSpPr>
          <a:grpSpLocks/>
        </xdr:cNvGrpSpPr>
      </xdr:nvGrpSpPr>
      <xdr:grpSpPr bwMode="auto">
        <a:xfrm>
          <a:off x="305696" y="6387353"/>
          <a:ext cx="9073626" cy="1467074"/>
          <a:chOff x="112" y="14"/>
          <a:chExt cx="1213" cy="109"/>
        </a:xfrm>
      </xdr:grpSpPr>
      <xdr:grpSp>
        <xdr:nvGrpSpPr>
          <xdr:cNvPr id="1105" name="Group 21">
            <a:extLst>
              <a:ext uri="{FF2B5EF4-FFF2-40B4-BE49-F238E27FC236}">
                <a16:creationId xmlns:a16="http://schemas.microsoft.com/office/drawing/2014/main" id="{00000000-0008-0000-0000-000051040000}"/>
              </a:ext>
            </a:extLst>
          </xdr:cNvPr>
          <xdr:cNvGrpSpPr>
            <a:grpSpLocks/>
          </xdr:cNvGrpSpPr>
        </xdr:nvGrpSpPr>
        <xdr:grpSpPr bwMode="auto">
          <a:xfrm>
            <a:off x="112" y="14"/>
            <a:ext cx="1213" cy="65"/>
            <a:chOff x="207" y="482"/>
            <a:chExt cx="987" cy="65"/>
          </a:xfrm>
        </xdr:grpSpPr>
        <xdr:pic>
          <xdr:nvPicPr>
            <xdr:cNvPr id="1107" name="Picture 19">
              <a:extLst>
                <a:ext uri="{FF2B5EF4-FFF2-40B4-BE49-F238E27FC236}">
                  <a16:creationId xmlns:a16="http://schemas.microsoft.com/office/drawing/2014/main" id="{00000000-0008-0000-0000-00005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 y="482"/>
              <a:ext cx="467" cy="65"/>
            </a:xfrm>
            <a:prstGeom prst="rect">
              <a:avLst/>
            </a:prstGeom>
            <a:noFill/>
            <a:ln w="9525">
              <a:noFill/>
              <a:miter lim="800000"/>
              <a:headEnd/>
              <a:tailEnd/>
            </a:ln>
          </xdr:spPr>
        </xdr:pic>
        <xdr:pic>
          <xdr:nvPicPr>
            <xdr:cNvPr id="1108" name="Picture 20">
              <a:extLst>
                <a:ext uri="{FF2B5EF4-FFF2-40B4-BE49-F238E27FC236}">
                  <a16:creationId xmlns:a16="http://schemas.microsoft.com/office/drawing/2014/main" id="{00000000-0008-0000-0000-00005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5" y="493"/>
              <a:ext cx="519" cy="44"/>
            </a:xfrm>
            <a:prstGeom prst="rect">
              <a:avLst/>
            </a:prstGeom>
            <a:noFill/>
            <a:ln w="9525">
              <a:noFill/>
              <a:miter lim="800000"/>
              <a:headEnd/>
              <a:tailEnd/>
            </a:ln>
          </xdr:spPr>
        </xdr:pic>
      </xdr:grpSp>
      <xdr:pic>
        <xdr:nvPicPr>
          <xdr:cNvPr id="1106" name="Picture 22">
            <a:extLst>
              <a:ext uri="{FF2B5EF4-FFF2-40B4-BE49-F238E27FC236}">
                <a16:creationId xmlns:a16="http://schemas.microsoft.com/office/drawing/2014/main" id="{00000000-0008-0000-0000-000052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36" y="88"/>
            <a:ext cx="180" cy="35"/>
          </a:xfrm>
          <a:prstGeom prst="rect">
            <a:avLst/>
          </a:prstGeom>
          <a:noFill/>
          <a:ln w="9525">
            <a:noFill/>
            <a:miter lim="800000"/>
            <a:headEnd/>
            <a:tailEnd/>
          </a:ln>
        </xdr:spPr>
      </xdr:pic>
    </xdr:grpSp>
    <xdr:clientData/>
  </xdr:twoCellAnchor>
  <xdr:twoCellAnchor editAs="oneCell">
    <xdr:from>
      <xdr:col>11</xdr:col>
      <xdr:colOff>342900</xdr:colOff>
      <xdr:row>18</xdr:row>
      <xdr:rowOff>3060</xdr:rowOff>
    </xdr:from>
    <xdr:to>
      <xdr:col>14</xdr:col>
      <xdr:colOff>714375</xdr:colOff>
      <xdr:row>20</xdr:row>
      <xdr:rowOff>8279</xdr:rowOff>
    </xdr:to>
    <xdr:pic>
      <xdr:nvPicPr>
        <xdr:cNvPr id="1103" name="Picture 51">
          <a:extLst>
            <a:ext uri="{FF2B5EF4-FFF2-40B4-BE49-F238E27FC236}">
              <a16:creationId xmlns:a16="http://schemas.microsoft.com/office/drawing/2014/main" id="{00000000-0008-0000-0000-00004F0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6612835" y="3340951"/>
          <a:ext cx="2483540" cy="551872"/>
        </a:xfrm>
        <a:prstGeom prst="rect">
          <a:avLst/>
        </a:prstGeom>
        <a:noFill/>
        <a:ln w="9525">
          <a:noFill/>
          <a:miter lim="800000"/>
          <a:headEnd/>
          <a:tailEnd/>
        </a:ln>
      </xdr:spPr>
    </xdr:pic>
    <xdr:clientData/>
  </xdr:twoCellAnchor>
  <xdr:twoCellAnchor editAs="oneCell">
    <xdr:from>
      <xdr:col>11</xdr:col>
      <xdr:colOff>502920</xdr:colOff>
      <xdr:row>20</xdr:row>
      <xdr:rowOff>83820</xdr:rowOff>
    </xdr:from>
    <xdr:to>
      <xdr:col>13</xdr:col>
      <xdr:colOff>201648</xdr:colOff>
      <xdr:row>20</xdr:row>
      <xdr:rowOff>84217</xdr:rowOff>
    </xdr:to>
    <xdr:pic>
      <xdr:nvPicPr>
        <xdr:cNvPr id="1104" name="Picture 59">
          <a:extLst>
            <a:ext uri="{FF2B5EF4-FFF2-40B4-BE49-F238E27FC236}">
              <a16:creationId xmlns:a16="http://schemas.microsoft.com/office/drawing/2014/main" id="{00000000-0008-0000-0000-00005004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685800" y="5478780"/>
          <a:ext cx="1188720" cy="274320"/>
        </a:xfrm>
        <a:prstGeom prst="rect">
          <a:avLst/>
        </a:prstGeom>
        <a:noFill/>
        <a:ln w="9525">
          <a:noFill/>
          <a:miter lim="800000"/>
          <a:headEnd/>
          <a:tailEnd/>
        </a:ln>
      </xdr:spPr>
    </xdr:pic>
    <xdr:clientData/>
  </xdr:twoCellAnchor>
  <xdr:twoCellAnchor editAs="oneCell">
    <xdr:from>
      <xdr:col>12</xdr:col>
      <xdr:colOff>61765</xdr:colOff>
      <xdr:row>20</xdr:row>
      <xdr:rowOff>78414</xdr:rowOff>
    </xdr:from>
    <xdr:to>
      <xdr:col>13</xdr:col>
      <xdr:colOff>594452</xdr:colOff>
      <xdr:row>21</xdr:row>
      <xdr:rowOff>78551</xdr:rowOff>
    </xdr:to>
    <xdr:pic>
      <xdr:nvPicPr>
        <xdr:cNvPr id="10" name="Picture 5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193091" y="3780740"/>
          <a:ext cx="1170449" cy="27200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0</xdr:row>
      <xdr:rowOff>7620</xdr:rowOff>
    </xdr:from>
    <xdr:to>
      <xdr:col>19</xdr:col>
      <xdr:colOff>99060</xdr:colOff>
      <xdr:row>9</xdr:row>
      <xdr:rowOff>160020</xdr:rowOff>
    </xdr:to>
    <xdr:grpSp>
      <xdr:nvGrpSpPr>
        <xdr:cNvPr id="5121" name="Group 23">
          <a:extLst>
            <a:ext uri="{FF2B5EF4-FFF2-40B4-BE49-F238E27FC236}">
              <a16:creationId xmlns:a16="http://schemas.microsoft.com/office/drawing/2014/main" id="{00000000-0008-0000-0100-000001140000}"/>
            </a:ext>
          </a:extLst>
        </xdr:cNvPr>
        <xdr:cNvGrpSpPr>
          <a:grpSpLocks/>
        </xdr:cNvGrpSpPr>
      </xdr:nvGrpSpPr>
      <xdr:grpSpPr bwMode="auto">
        <a:xfrm>
          <a:off x="22860" y="7620"/>
          <a:ext cx="9410700" cy="1609725"/>
          <a:chOff x="112" y="14"/>
          <a:chExt cx="1213" cy="109"/>
        </a:xfrm>
      </xdr:grpSpPr>
      <xdr:grpSp>
        <xdr:nvGrpSpPr>
          <xdr:cNvPr id="5132" name="Group 21">
            <a:extLst>
              <a:ext uri="{FF2B5EF4-FFF2-40B4-BE49-F238E27FC236}">
                <a16:creationId xmlns:a16="http://schemas.microsoft.com/office/drawing/2014/main" id="{00000000-0008-0000-0100-00000C140000}"/>
              </a:ext>
            </a:extLst>
          </xdr:cNvPr>
          <xdr:cNvGrpSpPr>
            <a:grpSpLocks/>
          </xdr:cNvGrpSpPr>
        </xdr:nvGrpSpPr>
        <xdr:grpSpPr bwMode="auto">
          <a:xfrm>
            <a:off x="112" y="14"/>
            <a:ext cx="1213" cy="65"/>
            <a:chOff x="207" y="482"/>
            <a:chExt cx="987" cy="65"/>
          </a:xfrm>
        </xdr:grpSpPr>
        <xdr:pic>
          <xdr:nvPicPr>
            <xdr:cNvPr id="5134" name="Picture 19">
              <a:extLst>
                <a:ext uri="{FF2B5EF4-FFF2-40B4-BE49-F238E27FC236}">
                  <a16:creationId xmlns:a16="http://schemas.microsoft.com/office/drawing/2014/main" id="{00000000-0008-0000-0100-00000E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 y="482"/>
              <a:ext cx="467" cy="65"/>
            </a:xfrm>
            <a:prstGeom prst="rect">
              <a:avLst/>
            </a:prstGeom>
            <a:noFill/>
            <a:ln w="9525">
              <a:noFill/>
              <a:miter lim="800000"/>
              <a:headEnd/>
              <a:tailEnd/>
            </a:ln>
          </xdr:spPr>
        </xdr:pic>
        <xdr:pic>
          <xdr:nvPicPr>
            <xdr:cNvPr id="5135" name="Picture 20">
              <a:extLst>
                <a:ext uri="{FF2B5EF4-FFF2-40B4-BE49-F238E27FC236}">
                  <a16:creationId xmlns:a16="http://schemas.microsoft.com/office/drawing/2014/main" id="{00000000-0008-0000-0100-00000F1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5" y="493"/>
              <a:ext cx="519" cy="44"/>
            </a:xfrm>
            <a:prstGeom prst="rect">
              <a:avLst/>
            </a:prstGeom>
            <a:noFill/>
            <a:ln w="9525">
              <a:noFill/>
              <a:miter lim="800000"/>
              <a:headEnd/>
              <a:tailEnd/>
            </a:ln>
          </xdr:spPr>
        </xdr:pic>
      </xdr:grpSp>
      <xdr:pic>
        <xdr:nvPicPr>
          <xdr:cNvPr id="5133" name="Picture 22">
            <a:extLst>
              <a:ext uri="{FF2B5EF4-FFF2-40B4-BE49-F238E27FC236}">
                <a16:creationId xmlns:a16="http://schemas.microsoft.com/office/drawing/2014/main" id="{00000000-0008-0000-0100-00000D1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36" y="88"/>
            <a:ext cx="180" cy="35"/>
          </a:xfrm>
          <a:prstGeom prst="rect">
            <a:avLst/>
          </a:prstGeom>
          <a:noFill/>
          <a:ln w="9525">
            <a:noFill/>
            <a:miter lim="800000"/>
            <a:headEnd/>
            <a:tailEnd/>
          </a:ln>
        </xdr:spPr>
      </xdr:pic>
    </xdr:grpSp>
    <xdr:clientData/>
  </xdr:twoCellAnchor>
  <xdr:twoCellAnchor editAs="oneCell">
    <xdr:from>
      <xdr:col>2</xdr:col>
      <xdr:colOff>30480</xdr:colOff>
      <xdr:row>12</xdr:row>
      <xdr:rowOff>45720</xdr:rowOff>
    </xdr:from>
    <xdr:to>
      <xdr:col>2</xdr:col>
      <xdr:colOff>899160</xdr:colOff>
      <xdr:row>15</xdr:row>
      <xdr:rowOff>7620</xdr:rowOff>
    </xdr:to>
    <xdr:pic>
      <xdr:nvPicPr>
        <xdr:cNvPr id="5122" name="Picture 1">
          <a:extLst>
            <a:ext uri="{FF2B5EF4-FFF2-40B4-BE49-F238E27FC236}">
              <a16:creationId xmlns:a16="http://schemas.microsoft.com/office/drawing/2014/main" id="{00000000-0008-0000-0100-0000021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043940" y="2057400"/>
          <a:ext cx="868680" cy="518160"/>
        </a:xfrm>
        <a:prstGeom prst="rect">
          <a:avLst/>
        </a:prstGeom>
        <a:noFill/>
        <a:ln w="9525">
          <a:noFill/>
          <a:miter lim="800000"/>
          <a:headEnd/>
          <a:tailEnd/>
        </a:ln>
      </xdr:spPr>
    </xdr:pic>
    <xdr:clientData/>
  </xdr:twoCellAnchor>
  <xdr:twoCellAnchor editAs="oneCell">
    <xdr:from>
      <xdr:col>5</xdr:col>
      <xdr:colOff>30480</xdr:colOff>
      <xdr:row>12</xdr:row>
      <xdr:rowOff>106680</xdr:rowOff>
    </xdr:from>
    <xdr:to>
      <xdr:col>8</xdr:col>
      <xdr:colOff>213360</xdr:colOff>
      <xdr:row>14</xdr:row>
      <xdr:rowOff>22860</xdr:rowOff>
    </xdr:to>
    <xdr:pic>
      <xdr:nvPicPr>
        <xdr:cNvPr id="5123" name="Picture 2">
          <a:extLst>
            <a:ext uri="{FF2B5EF4-FFF2-40B4-BE49-F238E27FC236}">
              <a16:creationId xmlns:a16="http://schemas.microsoft.com/office/drawing/2014/main" id="{00000000-0008-0000-0100-00000314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009900" y="2118360"/>
          <a:ext cx="2011680" cy="304800"/>
        </a:xfrm>
        <a:prstGeom prst="rect">
          <a:avLst/>
        </a:prstGeom>
        <a:noFill/>
        <a:ln w="9525">
          <a:noFill/>
          <a:miter lim="800000"/>
          <a:headEnd/>
          <a:tailEnd/>
        </a:ln>
      </xdr:spPr>
    </xdr:pic>
    <xdr:clientData/>
  </xdr:twoCellAnchor>
  <xdr:twoCellAnchor editAs="oneCell">
    <xdr:from>
      <xdr:col>10</xdr:col>
      <xdr:colOff>0</xdr:colOff>
      <xdr:row>13</xdr:row>
      <xdr:rowOff>0</xdr:rowOff>
    </xdr:from>
    <xdr:to>
      <xdr:col>12</xdr:col>
      <xdr:colOff>487680</xdr:colOff>
      <xdr:row>14</xdr:row>
      <xdr:rowOff>83820</xdr:rowOff>
    </xdr:to>
    <xdr:pic>
      <xdr:nvPicPr>
        <xdr:cNvPr id="5124" name="Picture 3">
          <a:extLst>
            <a:ext uri="{FF2B5EF4-FFF2-40B4-BE49-F238E27FC236}">
              <a16:creationId xmlns:a16="http://schemas.microsoft.com/office/drawing/2014/main" id="{00000000-0008-0000-0100-00000414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5448300" y="2179320"/>
          <a:ext cx="1706880" cy="304800"/>
        </a:xfrm>
        <a:prstGeom prst="rect">
          <a:avLst/>
        </a:prstGeom>
        <a:noFill/>
        <a:ln w="9525">
          <a:noFill/>
          <a:miter lim="800000"/>
          <a:headEnd/>
          <a:tailEnd/>
        </a:ln>
      </xdr:spPr>
    </xdr:pic>
    <xdr:clientData/>
  </xdr:twoCellAnchor>
  <xdr:twoCellAnchor editAs="oneCell">
    <xdr:from>
      <xdr:col>15</xdr:col>
      <xdr:colOff>0</xdr:colOff>
      <xdr:row>13</xdr:row>
      <xdr:rowOff>0</xdr:rowOff>
    </xdr:from>
    <xdr:to>
      <xdr:col>18</xdr:col>
      <xdr:colOff>0</xdr:colOff>
      <xdr:row>14</xdr:row>
      <xdr:rowOff>99060</xdr:rowOff>
    </xdr:to>
    <xdr:pic>
      <xdr:nvPicPr>
        <xdr:cNvPr id="5125" name="Picture 4">
          <a:extLst>
            <a:ext uri="{FF2B5EF4-FFF2-40B4-BE49-F238E27FC236}">
              <a16:creationId xmlns:a16="http://schemas.microsoft.com/office/drawing/2014/main" id="{00000000-0008-0000-0100-00000514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901940" y="2179320"/>
          <a:ext cx="1379220" cy="320040"/>
        </a:xfrm>
        <a:prstGeom prst="rect">
          <a:avLst/>
        </a:prstGeom>
        <a:noFill/>
        <a:ln w="9525">
          <a:noFill/>
          <a:miter lim="800000"/>
          <a:headEnd/>
          <a:tailEnd/>
        </a:ln>
      </xdr:spPr>
    </xdr:pic>
    <xdr:clientData/>
  </xdr:twoCellAnchor>
  <xdr:twoCellAnchor editAs="oneCell">
    <xdr:from>
      <xdr:col>4</xdr:col>
      <xdr:colOff>0</xdr:colOff>
      <xdr:row>24</xdr:row>
      <xdr:rowOff>0</xdr:rowOff>
    </xdr:from>
    <xdr:to>
      <xdr:col>5</xdr:col>
      <xdr:colOff>533400</xdr:colOff>
      <xdr:row>26</xdr:row>
      <xdr:rowOff>121920</xdr:rowOff>
    </xdr:to>
    <xdr:pic>
      <xdr:nvPicPr>
        <xdr:cNvPr id="5126" name="Picture 1">
          <a:extLst>
            <a:ext uri="{FF2B5EF4-FFF2-40B4-BE49-F238E27FC236}">
              <a16:creationId xmlns:a16="http://schemas.microsoft.com/office/drawing/2014/main" id="{00000000-0008-0000-0100-0000061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636520" y="4130040"/>
          <a:ext cx="876300" cy="510540"/>
        </a:xfrm>
        <a:prstGeom prst="rect">
          <a:avLst/>
        </a:prstGeom>
        <a:noFill/>
        <a:ln w="9525">
          <a:noFill/>
          <a:miter lim="800000"/>
          <a:headEnd/>
          <a:tailEnd/>
        </a:ln>
      </xdr:spPr>
    </xdr:pic>
    <xdr:clientData/>
  </xdr:twoCellAnchor>
  <xdr:twoCellAnchor editAs="oneCell">
    <xdr:from>
      <xdr:col>4</xdr:col>
      <xdr:colOff>0</xdr:colOff>
      <xdr:row>28</xdr:row>
      <xdr:rowOff>0</xdr:rowOff>
    </xdr:from>
    <xdr:to>
      <xdr:col>5</xdr:col>
      <xdr:colOff>533400</xdr:colOff>
      <xdr:row>30</xdr:row>
      <xdr:rowOff>121920</xdr:rowOff>
    </xdr:to>
    <xdr:pic>
      <xdr:nvPicPr>
        <xdr:cNvPr id="5127" name="Picture 1">
          <a:extLst>
            <a:ext uri="{FF2B5EF4-FFF2-40B4-BE49-F238E27FC236}">
              <a16:creationId xmlns:a16="http://schemas.microsoft.com/office/drawing/2014/main" id="{00000000-0008-0000-0100-0000071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636520" y="4853940"/>
          <a:ext cx="876300" cy="510540"/>
        </a:xfrm>
        <a:prstGeom prst="rect">
          <a:avLst/>
        </a:prstGeom>
        <a:noFill/>
        <a:ln w="9525">
          <a:noFill/>
          <a:miter lim="800000"/>
          <a:headEnd/>
          <a:tailEnd/>
        </a:ln>
      </xdr:spPr>
    </xdr:pic>
    <xdr:clientData/>
  </xdr:twoCellAnchor>
  <xdr:twoCellAnchor editAs="oneCell">
    <xdr:from>
      <xdr:col>4</xdr:col>
      <xdr:colOff>0</xdr:colOff>
      <xdr:row>32</xdr:row>
      <xdr:rowOff>0</xdr:rowOff>
    </xdr:from>
    <xdr:to>
      <xdr:col>5</xdr:col>
      <xdr:colOff>533400</xdr:colOff>
      <xdr:row>34</xdr:row>
      <xdr:rowOff>121920</xdr:rowOff>
    </xdr:to>
    <xdr:pic>
      <xdr:nvPicPr>
        <xdr:cNvPr id="5128" name="Picture 1">
          <a:extLst>
            <a:ext uri="{FF2B5EF4-FFF2-40B4-BE49-F238E27FC236}">
              <a16:creationId xmlns:a16="http://schemas.microsoft.com/office/drawing/2014/main" id="{00000000-0008-0000-0100-0000081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636520" y="5577840"/>
          <a:ext cx="876300" cy="510540"/>
        </a:xfrm>
        <a:prstGeom prst="rect">
          <a:avLst/>
        </a:prstGeom>
        <a:noFill/>
        <a:ln w="9525">
          <a:noFill/>
          <a:miter lim="800000"/>
          <a:headEnd/>
          <a:tailEnd/>
        </a:ln>
      </xdr:spPr>
    </xdr:pic>
    <xdr:clientData/>
  </xdr:twoCellAnchor>
  <xdr:twoCellAnchor editAs="oneCell">
    <xdr:from>
      <xdr:col>5</xdr:col>
      <xdr:colOff>464820</xdr:colOff>
      <xdr:row>24</xdr:row>
      <xdr:rowOff>106680</xdr:rowOff>
    </xdr:from>
    <xdr:to>
      <xdr:col>10</xdr:col>
      <xdr:colOff>22860</xdr:colOff>
      <xdr:row>26</xdr:row>
      <xdr:rowOff>22860</xdr:rowOff>
    </xdr:to>
    <xdr:pic>
      <xdr:nvPicPr>
        <xdr:cNvPr id="5129" name="Picture 2">
          <a:extLst>
            <a:ext uri="{FF2B5EF4-FFF2-40B4-BE49-F238E27FC236}">
              <a16:creationId xmlns:a16="http://schemas.microsoft.com/office/drawing/2014/main" id="{00000000-0008-0000-0100-00000914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444240" y="4236720"/>
          <a:ext cx="2026920" cy="304800"/>
        </a:xfrm>
        <a:prstGeom prst="rect">
          <a:avLst/>
        </a:prstGeom>
        <a:noFill/>
        <a:ln w="9525">
          <a:noFill/>
          <a:miter lim="800000"/>
          <a:headEnd/>
          <a:tailEnd/>
        </a:ln>
      </xdr:spPr>
    </xdr:pic>
    <xdr:clientData/>
  </xdr:twoCellAnchor>
  <xdr:twoCellAnchor editAs="oneCell">
    <xdr:from>
      <xdr:col>5</xdr:col>
      <xdr:colOff>464820</xdr:colOff>
      <xdr:row>28</xdr:row>
      <xdr:rowOff>99060</xdr:rowOff>
    </xdr:from>
    <xdr:to>
      <xdr:col>9</xdr:col>
      <xdr:colOff>30480</xdr:colOff>
      <xdr:row>30</xdr:row>
      <xdr:rowOff>22860</xdr:rowOff>
    </xdr:to>
    <xdr:pic>
      <xdr:nvPicPr>
        <xdr:cNvPr id="5130" name="Picture 3">
          <a:extLst>
            <a:ext uri="{FF2B5EF4-FFF2-40B4-BE49-F238E27FC236}">
              <a16:creationId xmlns:a16="http://schemas.microsoft.com/office/drawing/2014/main" id="{00000000-0008-0000-0100-00000A14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3444240" y="4953000"/>
          <a:ext cx="1714500" cy="312420"/>
        </a:xfrm>
        <a:prstGeom prst="rect">
          <a:avLst/>
        </a:prstGeom>
        <a:noFill/>
        <a:ln w="9525">
          <a:noFill/>
          <a:miter lim="800000"/>
          <a:headEnd/>
          <a:tailEnd/>
        </a:ln>
      </xdr:spPr>
    </xdr:pic>
    <xdr:clientData/>
  </xdr:twoCellAnchor>
  <xdr:twoCellAnchor editAs="oneCell">
    <xdr:from>
      <xdr:col>5</xdr:col>
      <xdr:colOff>464820</xdr:colOff>
      <xdr:row>32</xdr:row>
      <xdr:rowOff>106680</xdr:rowOff>
    </xdr:from>
    <xdr:to>
      <xdr:col>9</xdr:col>
      <xdr:colOff>106680</xdr:colOff>
      <xdr:row>34</xdr:row>
      <xdr:rowOff>38100</xdr:rowOff>
    </xdr:to>
    <xdr:pic>
      <xdr:nvPicPr>
        <xdr:cNvPr id="5131" name="Picture 4">
          <a:extLst>
            <a:ext uri="{FF2B5EF4-FFF2-40B4-BE49-F238E27FC236}">
              <a16:creationId xmlns:a16="http://schemas.microsoft.com/office/drawing/2014/main" id="{00000000-0008-0000-0100-00000B14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3444240" y="5684520"/>
          <a:ext cx="1790700" cy="32004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7</xdr:row>
      <xdr:rowOff>38100</xdr:rowOff>
    </xdr:from>
    <xdr:to>
      <xdr:col>13</xdr:col>
      <xdr:colOff>438150</xdr:colOff>
      <xdr:row>15</xdr:row>
      <xdr:rowOff>57150</xdr:rowOff>
    </xdr:to>
    <xdr:sp macro="" textlink="">
      <xdr:nvSpPr>
        <xdr:cNvPr id="4097" name="Text Box 1">
          <a:extLst>
            <a:ext uri="{FF2B5EF4-FFF2-40B4-BE49-F238E27FC236}">
              <a16:creationId xmlns:a16="http://schemas.microsoft.com/office/drawing/2014/main" id="{00000000-0008-0000-0200-000001100000}"/>
            </a:ext>
          </a:extLst>
        </xdr:cNvPr>
        <xdr:cNvSpPr txBox="1">
          <a:spLocks noChangeArrowheads="1"/>
        </xdr:cNvSpPr>
      </xdr:nvSpPr>
      <xdr:spPr bwMode="auto">
        <a:xfrm>
          <a:off x="685800" y="1171575"/>
          <a:ext cx="7677150" cy="13144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Radioactive Material is inside your body.</a:t>
          </a:r>
        </a:p>
        <a:p>
          <a:pPr algn="l" rtl="0">
            <a:defRPr sz="1000"/>
          </a:pPr>
          <a:r>
            <a:rPr lang="en-US" sz="1000" b="0" i="0" strike="noStrike">
              <a:solidFill>
                <a:srgbClr val="000000"/>
              </a:solidFill>
              <a:latin typeface="Arial"/>
              <a:cs typeface="Arial"/>
            </a:rPr>
            <a:t>To minimize exposure to radiation to others from the source inside your body, you should do the following for ___ days.</a:t>
          </a:r>
        </a:p>
        <a:p>
          <a:pPr algn="l" rtl="0">
            <a:defRPr sz="1000"/>
          </a:pPr>
          <a:r>
            <a:rPr lang="en-US" sz="1000" b="0" i="0" strike="noStrike">
              <a:solidFill>
                <a:srgbClr val="000000"/>
              </a:solidFill>
              <a:latin typeface="Arial"/>
              <a:cs typeface="Arial"/>
            </a:rPr>
            <a:t> Stay at a distance of feet from .</a:t>
          </a:r>
        </a:p>
        <a:p>
          <a:pPr algn="l" rtl="0">
            <a:defRPr sz="1000"/>
          </a:pPr>
          <a:r>
            <a:rPr lang="en-US" sz="1000" b="0" i="0" strike="noStrike">
              <a:solidFill>
                <a:srgbClr val="000000"/>
              </a:solidFill>
              <a:latin typeface="Arial"/>
              <a:cs typeface="Arial"/>
            </a:rPr>
            <a:t> Maintain separate sleeping arrangements.</a:t>
          </a:r>
        </a:p>
        <a:p>
          <a:pPr algn="l" rtl="0">
            <a:defRPr sz="1000"/>
          </a:pPr>
          <a:r>
            <a:rPr lang="en-US" sz="1000" b="0" i="0" strike="noStrike">
              <a:solidFill>
                <a:srgbClr val="000000"/>
              </a:solidFill>
              <a:latin typeface="Arial"/>
              <a:cs typeface="Arial"/>
            </a:rPr>
            <a:t> Minimize time with children and pregnant women.</a:t>
          </a:r>
        </a:p>
        <a:p>
          <a:pPr algn="l" rtl="0">
            <a:defRPr sz="1000"/>
          </a:pPr>
          <a:r>
            <a:rPr lang="en-US" sz="1000" b="0" i="0" strike="noStrike">
              <a:solidFill>
                <a:srgbClr val="000000"/>
              </a:solidFill>
              <a:latin typeface="Arial"/>
              <a:cs typeface="Arial"/>
            </a:rPr>
            <a:t> Do not hold or cuddle children.</a:t>
          </a:r>
        </a:p>
        <a:p>
          <a:pPr algn="l" rtl="0">
            <a:defRPr sz="1000"/>
          </a:pPr>
          <a:r>
            <a:rPr lang="en-US" sz="1000" b="0" i="0" strike="noStrike">
              <a:solidFill>
                <a:srgbClr val="000000"/>
              </a:solidFill>
              <a:latin typeface="Arial"/>
              <a:cs typeface="Arial"/>
            </a:rPr>
            <a:t> Avoid public transportation.</a:t>
          </a:r>
        </a:p>
        <a:p>
          <a:pPr algn="l" rtl="0">
            <a:defRPr sz="1000"/>
          </a:pPr>
          <a:endParaRPr lang="en-US" sz="1000" b="0" i="0" strike="noStrike">
            <a:solidFill>
              <a:srgbClr val="000000"/>
            </a:solidFill>
            <a:latin typeface="Arial"/>
            <a:cs typeface="Arial"/>
          </a:endParaRPr>
        </a:p>
      </xdr:txBody>
    </xdr:sp>
    <xdr:clientData/>
  </xdr:twoCellAnchor>
  <xdr:twoCellAnchor>
    <xdr:from>
      <xdr:col>1</xdr:col>
      <xdr:colOff>152400</xdr:colOff>
      <xdr:row>16</xdr:row>
      <xdr:rowOff>9525</xdr:rowOff>
    </xdr:from>
    <xdr:to>
      <xdr:col>15</xdr:col>
      <xdr:colOff>495300</xdr:colOff>
      <xdr:row>42</xdr:row>
      <xdr:rowOff>19050</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62000" y="2600325"/>
          <a:ext cx="8877300" cy="42195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B.1.2 Occupancy Factors to Consider for Patient-Specific Calculations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The selection of an occupancy factor for patient-specific calculations will depend on whether the physical or effective half-life of the radionuclide is used and whether instructions are provided to the patient before release. </a:t>
          </a:r>
        </a:p>
        <a:p>
          <a:pPr algn="l" rtl="0">
            <a:defRPr sz="1000"/>
          </a:pPr>
          <a:r>
            <a:rPr lang="en-US" sz="1000" b="0" i="0" strike="noStrike">
              <a:solidFill>
                <a:srgbClr val="000000"/>
              </a:solidFill>
              <a:latin typeface="Arial"/>
              <a:cs typeface="Arial"/>
            </a:rPr>
            <a:t>The following occupancy factors, E, at 1 meter, may be useful for patient-specific calculations:</a:t>
          </a:r>
        </a:p>
        <a:p>
          <a:pPr algn="l" rtl="0">
            <a:defRPr sz="1000"/>
          </a:pPr>
          <a:r>
            <a:rPr lang="en-US" sz="1000" b="0" i="0" strike="noStrike">
              <a:solidFill>
                <a:srgbClr val="000000"/>
              </a:solidFill>
              <a:latin typeface="Arial"/>
              <a:cs typeface="Arial"/>
            </a:rPr>
            <a:t> </a:t>
          </a:r>
        </a:p>
        <a:p>
          <a:pPr algn="l" rtl="0">
            <a:defRPr sz="1000"/>
          </a:pPr>
          <a:r>
            <a:rPr lang="en-US" sz="1000" b="1" i="0" strike="noStrike">
              <a:solidFill>
                <a:srgbClr val="000000"/>
              </a:solidFill>
              <a:latin typeface="Arial"/>
              <a:cs typeface="Arial"/>
            </a:rPr>
            <a:t>E = 0.75</a:t>
          </a:r>
          <a:r>
            <a:rPr lang="en-US" sz="1000" b="0" i="0" strike="noStrike">
              <a:solidFill>
                <a:srgbClr val="000000"/>
              </a:solidFill>
              <a:latin typeface="Arial"/>
              <a:cs typeface="Arial"/>
            </a:rPr>
            <a:t> when a physical half-life, an effective half-life, or a specific time period under consideration (e.g., bladder holding time) is less than or equal to 1 day.</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 = 0.25</a:t>
          </a:r>
          <a:r>
            <a:rPr lang="en-US" sz="1000" b="0" i="0" strike="noStrike">
              <a:solidFill>
                <a:srgbClr val="000000"/>
              </a:solidFill>
              <a:latin typeface="Arial"/>
              <a:cs typeface="Arial"/>
            </a:rPr>
            <a:t> when an effective half-life is greater than 1 day, if the patient has been given instructions, such as:</a:t>
          </a:r>
        </a:p>
        <a:p>
          <a:pPr algn="l" rtl="0">
            <a:defRPr sz="1000"/>
          </a:pPr>
          <a:r>
            <a:rPr lang="en-US" sz="1000" b="0" i="0" strike="noStrike">
              <a:solidFill>
                <a:srgbClr val="000000"/>
              </a:solidFill>
              <a:latin typeface="Arial"/>
              <a:cs typeface="Arial"/>
            </a:rPr>
            <a:t>–Maintain a prudent distance from others for at least the first 2 days;</a:t>
          </a:r>
        </a:p>
        <a:p>
          <a:pPr algn="l" rtl="0">
            <a:defRPr sz="1000"/>
          </a:pPr>
          <a:r>
            <a:rPr lang="en-US" sz="1000" b="0" i="0" strike="noStrike">
              <a:solidFill>
                <a:srgbClr val="000000"/>
              </a:solidFill>
              <a:latin typeface="Arial"/>
              <a:cs typeface="Arial"/>
            </a:rPr>
            <a:t>–Sleep alone in a room for at least the first night;</a:t>
          </a:r>
        </a:p>
        <a:p>
          <a:pPr algn="l" rtl="0">
            <a:defRPr sz="1000"/>
          </a:pPr>
          <a:r>
            <a:rPr lang="en-US" sz="1000" b="0" i="0" strike="noStrike">
              <a:solidFill>
                <a:srgbClr val="000000"/>
              </a:solidFill>
              <a:latin typeface="Arial"/>
              <a:cs typeface="Arial"/>
            </a:rPr>
            <a:t>–Do not travel by airplane or mass transportation for at least the first day;</a:t>
          </a:r>
        </a:p>
        <a:p>
          <a:pPr algn="l" rtl="0">
            <a:defRPr sz="1000"/>
          </a:pPr>
          <a:r>
            <a:rPr lang="en-US" sz="1000" b="0" i="0" strike="noStrike">
              <a:solidFill>
                <a:srgbClr val="000000"/>
              </a:solidFill>
              <a:latin typeface="Arial"/>
              <a:cs typeface="Arial"/>
            </a:rPr>
            <a:t>–Do not travel on a prolonged automobile trip with others for at least the first 2 days;</a:t>
          </a:r>
        </a:p>
        <a:p>
          <a:pPr algn="l" rtl="0">
            <a:defRPr sz="1000"/>
          </a:pPr>
          <a:r>
            <a:rPr lang="en-US" sz="1000" b="0" i="0" strike="noStrike">
              <a:solidFill>
                <a:srgbClr val="000000"/>
              </a:solidFill>
              <a:latin typeface="Arial"/>
              <a:cs typeface="Arial"/>
            </a:rPr>
            <a:t>–Have sole use of a bathroom for at least the first 2 days; and</a:t>
          </a:r>
        </a:p>
        <a:p>
          <a:pPr algn="l" rtl="0">
            <a:defRPr sz="1000"/>
          </a:pPr>
          <a:r>
            <a:rPr lang="en-US" sz="1000" b="0" i="0" strike="noStrike">
              <a:solidFill>
                <a:srgbClr val="000000"/>
              </a:solidFill>
              <a:latin typeface="Arial"/>
              <a:cs typeface="Arial"/>
            </a:rPr>
            <a:t>–Drink plenty of fluids for at least the first 2 days.</a:t>
          </a:r>
        </a:p>
        <a:p>
          <a:pPr algn="l" rtl="0">
            <a:defRPr sz="1000"/>
          </a:pPr>
          <a:r>
            <a:rPr lang="en-US" sz="1000" b="1" i="0" strike="noStrike">
              <a:solidFill>
                <a:srgbClr val="000000"/>
              </a:solidFill>
              <a:latin typeface="Arial"/>
              <a:cs typeface="Arial"/>
            </a:rPr>
            <a:t>E = 0.125 </a:t>
          </a:r>
          <a:r>
            <a:rPr lang="en-US" sz="1000" b="0" i="0" strike="noStrike">
              <a:solidFill>
                <a:srgbClr val="000000"/>
              </a:solidFill>
              <a:latin typeface="Arial"/>
              <a:cs typeface="Arial"/>
            </a:rPr>
            <a:t>when an effective half-life is greater than 1 day if the patient has been given instructions, such as:</a:t>
          </a:r>
        </a:p>
        <a:p>
          <a:pPr algn="l" rtl="0">
            <a:defRPr sz="1000"/>
          </a:pPr>
          <a:r>
            <a:rPr lang="en-US" sz="1000" b="0" i="0" strike="noStrike">
              <a:solidFill>
                <a:srgbClr val="000000"/>
              </a:solidFill>
              <a:latin typeface="Arial"/>
              <a:cs typeface="Arial"/>
            </a:rPr>
            <a:t>–Follow the instructions for E = 0.25 above;</a:t>
          </a:r>
        </a:p>
        <a:p>
          <a:pPr algn="l" rtl="0">
            <a:defRPr sz="1000"/>
          </a:pPr>
          <a:r>
            <a:rPr lang="en-US" sz="1000" b="0" i="0" strike="noStrike">
              <a:solidFill>
                <a:srgbClr val="000000"/>
              </a:solidFill>
              <a:latin typeface="Arial"/>
              <a:cs typeface="Arial"/>
            </a:rPr>
            <a:t>–Live alone for at least the first 2 days; and</a:t>
          </a:r>
        </a:p>
        <a:p>
          <a:pPr algn="l" rtl="0">
            <a:defRPr sz="1000"/>
          </a:pPr>
          <a:r>
            <a:rPr lang="en-US" sz="1000" b="0" i="0" strike="noStrike">
              <a:solidFill>
                <a:srgbClr val="000000"/>
              </a:solidFill>
              <a:latin typeface="Arial"/>
              <a:cs typeface="Arial"/>
            </a:rPr>
            <a:t>–Have few visits by family or friends for at least the first 2 days.</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In a two-component model (e.g., uptake of iodine-131 using thyroidal and extrathyroidal components), if the effective half-life associated with one component is</a:t>
          </a:r>
        </a:p>
        <a:p>
          <a:pPr algn="l" rtl="0">
            <a:defRPr sz="1000"/>
          </a:pPr>
          <a:r>
            <a:rPr lang="en-US" sz="1000" b="0" i="0" strike="noStrike">
              <a:solidFill>
                <a:srgbClr val="000000"/>
              </a:solidFill>
              <a:latin typeface="Arial"/>
              <a:cs typeface="Arial"/>
            </a:rPr>
            <a:t>less than or equal to 1 day but is greater than 1 day for the other component, it is more justifiable to use the occupancy factor associated with the dominant component for both components.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47625</xdr:rowOff>
    </xdr:from>
    <xdr:to>
      <xdr:col>16</xdr:col>
      <xdr:colOff>400050</xdr:colOff>
      <xdr:row>9</xdr:row>
      <xdr:rowOff>19050</xdr:rowOff>
    </xdr:to>
    <xdr:sp macro="" textlink="">
      <xdr:nvSpPr>
        <xdr:cNvPr id="3091" name="Text Box 19">
          <a:extLst>
            <a:ext uri="{FF2B5EF4-FFF2-40B4-BE49-F238E27FC236}">
              <a16:creationId xmlns:a16="http://schemas.microsoft.com/office/drawing/2014/main" id="{00000000-0008-0000-0300-0000130C0000}"/>
            </a:ext>
          </a:extLst>
        </xdr:cNvPr>
        <xdr:cNvSpPr txBox="1">
          <a:spLocks noChangeArrowheads="1"/>
        </xdr:cNvSpPr>
      </xdr:nvSpPr>
      <xdr:spPr bwMode="auto">
        <a:xfrm>
          <a:off x="171450" y="47625"/>
          <a:ext cx="9982200" cy="14287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U.1.3 Release of Patients Based on Patient-Specific Dose Calculations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Licensees may release patients based on dose calculations using patient-specific parameters. With this method, based on 10 CFR 35.75(a), the licensee must calculate the maximum likely dose to an individual exposed to the patient on a case-by-case basis. If the calculated maximum likely dose to an individual is no greater than 5 millisievert (0.5 rem), the patient may be released. Using this method, licensees may be able to release patients with activities greater than those listed in Column 1 of Table U.1 by taking into account the effective half-life of the radioactive material and other factors that may be relevant to the particular case. In this case, a record of the release is required by 10 CFR 35.75(c). If the dose calculation considered retained activity, an occupancy factor less than 0.25 at 1 meter, effective half-life, or shielding by tissue, a record of the basis for the release is required by 10 CFR 35.75(c).</a:t>
          </a:r>
        </a:p>
        <a:p>
          <a:pPr algn="l" rtl="0">
            <a:defRPr sz="1000"/>
          </a:pPr>
          <a:r>
            <a:rPr lang="en-US" sz="1000" b="0" i="0" strike="noStrike">
              <a:solidFill>
                <a:srgbClr val="000000"/>
              </a:solidFill>
              <a:latin typeface="Arial"/>
              <a:cs typeface="Arial"/>
            </a:rPr>
            <a:t>Supplement B contains procedures for performing patient-specific dose calculations, and it describes how various factors may be considered in the calculations.</a:t>
          </a:r>
        </a:p>
      </xdr:txBody>
    </xdr:sp>
    <xdr:clientData/>
  </xdr:twoCellAnchor>
  <xdr:twoCellAnchor>
    <xdr:from>
      <xdr:col>0</xdr:col>
      <xdr:colOff>504825</xdr:colOff>
      <xdr:row>34</xdr:row>
      <xdr:rowOff>114300</xdr:rowOff>
    </xdr:from>
    <xdr:to>
      <xdr:col>16</xdr:col>
      <xdr:colOff>476250</xdr:colOff>
      <xdr:row>61</xdr:row>
      <xdr:rowOff>0</xdr:rowOff>
    </xdr:to>
    <xdr:sp macro="" textlink="">
      <xdr:nvSpPr>
        <xdr:cNvPr id="3092" name="Text Box 20">
          <a:extLst>
            <a:ext uri="{FF2B5EF4-FFF2-40B4-BE49-F238E27FC236}">
              <a16:creationId xmlns:a16="http://schemas.microsoft.com/office/drawing/2014/main" id="{00000000-0008-0000-0300-0000140C0000}"/>
            </a:ext>
          </a:extLst>
        </xdr:cNvPr>
        <xdr:cNvSpPr txBox="1">
          <a:spLocks noChangeArrowheads="1"/>
        </xdr:cNvSpPr>
      </xdr:nvSpPr>
      <xdr:spPr bwMode="auto">
        <a:xfrm>
          <a:off x="504825" y="5924550"/>
          <a:ext cx="9725025" cy="4257675"/>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U.3 Records</a:t>
          </a:r>
        </a:p>
        <a:p>
          <a:pPr algn="l" rtl="0">
            <a:defRPr sz="1000"/>
          </a:pPr>
          <a:r>
            <a:rPr lang="en-US" sz="1000" b="0" i="0" strike="noStrike">
              <a:solidFill>
                <a:srgbClr val="000000"/>
              </a:solidFill>
              <a:latin typeface="Arial"/>
              <a:cs typeface="Arial"/>
            </a:rPr>
            <a:t>U.3.1 Records of Release</a:t>
          </a:r>
        </a:p>
        <a:p>
          <a:pPr algn="l" rtl="0">
            <a:defRPr sz="1000"/>
          </a:pPr>
          <a:r>
            <a:rPr lang="en-US" sz="1000" b="0" i="0" strike="noStrike">
              <a:solidFill>
                <a:srgbClr val="000000"/>
              </a:solidFill>
              <a:latin typeface="Arial"/>
              <a:cs typeface="Arial"/>
            </a:rPr>
            <a:t>There is no requirement for recordkeeping on the release of patients who were released in accordance with Column 1 of Table U.1; however, if the release of the patient is based on a dose calculation that considered retained activity, an occupancy factor less than 0.25 at 1 meter, effective half-life, or shielding by tissue, a record of the basis for the release is required by 10 CFR 35.75(c). This record should include the patient identifier (in a way that ensures that confidential patient information is not traceable or attributable to a specific patient), the radioactive material administered, the administered activity, and the date of the administration. In addition, depending on the basis for release, records should include the following information:</a:t>
          </a:r>
        </a:p>
        <a:p>
          <a:pPr algn="l" rtl="0">
            <a:defRPr sz="1000"/>
          </a:pPr>
          <a:r>
            <a:rPr lang="en-US" sz="1000" b="0" i="0" strike="noStrike">
              <a:solidFill>
                <a:srgbClr val="000000"/>
              </a:solidFill>
              <a:latin typeface="Arial"/>
              <a:cs typeface="Arial"/>
            </a:rPr>
            <a:t>C For Immediate Release of a Patient Based on a Patient-Specific Calculation: The equation used, including the patient-specific factors and their bases that were used in calculating the dose to the person exposed to the patient, and the calculated dose. The patient-specific factors (see Supplement B of this Appendix) include the effective half-life and uptake fraction for each component of the biokinetic model, the time that the physical half-life was assumed to apply to retention, and the occupancy factor. The basis for selecting each of these values should be included in the record.</a:t>
          </a:r>
        </a:p>
        <a:p>
          <a:pPr algn="l" rtl="0">
            <a:defRPr sz="1000"/>
          </a:pPr>
          <a:r>
            <a:rPr lang="en-US" sz="1000" b="0" i="0" strike="noStrike">
              <a:solidFill>
                <a:srgbClr val="000000"/>
              </a:solidFill>
              <a:latin typeface="Arial"/>
              <a:cs typeface="Arial"/>
            </a:rPr>
            <a:t>NUREG - 1556, Vol. 9, Rev 2 U-12</a:t>
          </a:r>
        </a:p>
        <a:p>
          <a:pPr algn="l" rtl="0">
            <a:defRPr sz="1000"/>
          </a:pPr>
          <a:r>
            <a:rPr lang="en-US" sz="1000" b="0" i="0" strike="noStrike">
              <a:solidFill>
                <a:srgbClr val="000000"/>
              </a:solidFill>
              <a:latin typeface="Arial"/>
              <a:cs typeface="Arial"/>
            </a:rPr>
            <a:t>APPENDIX U</a:t>
          </a:r>
        </a:p>
        <a:p>
          <a:pPr algn="l" rtl="0">
            <a:defRPr sz="1000"/>
          </a:pPr>
          <a:r>
            <a:rPr lang="en-US" sz="1000" b="0" i="0" strike="noStrike">
              <a:solidFill>
                <a:srgbClr val="000000"/>
              </a:solidFill>
              <a:latin typeface="Arial"/>
              <a:cs typeface="Arial"/>
            </a:rPr>
            <a:t>C For Immediate Release of a Patient Based on Measured Dose Rate: The results of the measurement, the specific survey instrument used, and the name of the individual performing the survey.</a:t>
          </a:r>
        </a:p>
        <a:p>
          <a:pPr algn="l" rtl="0">
            <a:defRPr sz="1000"/>
          </a:pPr>
          <a:r>
            <a:rPr lang="en-US" sz="1000" b="0" i="0" strike="noStrike">
              <a:solidFill>
                <a:srgbClr val="000000"/>
              </a:solidFill>
              <a:latin typeface="Arial"/>
              <a:cs typeface="Arial"/>
            </a:rPr>
            <a:t>C For Delayed Release of a Patient Based on Radioactive Decay Calculation: The time of the administration, the date and time of release, and the results of the decay calculation.</a:t>
          </a:r>
        </a:p>
        <a:p>
          <a:pPr algn="l" rtl="0">
            <a:defRPr sz="1000"/>
          </a:pPr>
          <a:r>
            <a:rPr lang="en-US" sz="1000" b="0" i="0" strike="noStrike">
              <a:solidFill>
                <a:srgbClr val="000000"/>
              </a:solidFill>
              <a:latin typeface="Arial"/>
              <a:cs typeface="Arial"/>
            </a:rPr>
            <a:t>C For Delayed Release of a Patient Based on Measured Dose Rate: The results of the survey meter measurement, the specific survey instrument used, and the name of the individual performing the survey.</a:t>
          </a:r>
        </a:p>
        <a:p>
          <a:pPr algn="l" rtl="0">
            <a:defRPr sz="1000"/>
          </a:pPr>
          <a:r>
            <a:rPr lang="en-US" sz="1000" b="0" i="0" strike="noStrike">
              <a:solidFill>
                <a:srgbClr val="000000"/>
              </a:solidFill>
              <a:latin typeface="Arial"/>
              <a:cs typeface="Arial"/>
            </a:rPr>
            <a:t>In some situations, a calculation may be case-specific for a class of patients who all have the same patient-specific factors. In this case, the record for a particular patient’s release may reference the calculation for the class of patients.</a:t>
          </a:r>
        </a:p>
        <a:p>
          <a:pPr algn="l" rtl="0">
            <a:defRPr sz="1000"/>
          </a:pPr>
          <a:r>
            <a:rPr lang="en-US" sz="1000" b="0" i="0" strike="noStrike">
              <a:solidFill>
                <a:srgbClr val="000000"/>
              </a:solidFill>
              <a:latin typeface="Arial"/>
              <a:cs typeface="Arial"/>
            </a:rPr>
            <a:t>Records, as required by 10 CFR 35.75(c), should be kept in a manner that ensures the patient’s confidentiality; that is, the records should not contain the patient’s name or any other information that could lead to identification of the patient. These recordkeeping requirements may also be used to verify that licensees have proper procedures in place for assessing potential third-party exposure associated with and arising from exposure to patients who were administered radioactive material.</a:t>
          </a:r>
        </a:p>
      </xdr:txBody>
    </xdr:sp>
    <xdr:clientData/>
  </xdr:twoCellAnchor>
  <xdr:twoCellAnchor>
    <xdr:from>
      <xdr:col>1</xdr:col>
      <xdr:colOff>57150</xdr:colOff>
      <xdr:row>62</xdr:row>
      <xdr:rowOff>19051</xdr:rowOff>
    </xdr:from>
    <xdr:to>
      <xdr:col>14</xdr:col>
      <xdr:colOff>438150</xdr:colOff>
      <xdr:row>74</xdr:row>
      <xdr:rowOff>85725</xdr:rowOff>
    </xdr:to>
    <xdr:sp macro="" textlink="">
      <xdr:nvSpPr>
        <xdr:cNvPr id="3093" name="Text Box 21">
          <a:extLst>
            <a:ext uri="{FF2B5EF4-FFF2-40B4-BE49-F238E27FC236}">
              <a16:creationId xmlns:a16="http://schemas.microsoft.com/office/drawing/2014/main" id="{00000000-0008-0000-0300-0000150C0000}"/>
            </a:ext>
          </a:extLst>
        </xdr:cNvPr>
        <xdr:cNvSpPr txBox="1">
          <a:spLocks noChangeArrowheads="1"/>
        </xdr:cNvSpPr>
      </xdr:nvSpPr>
      <xdr:spPr bwMode="auto">
        <a:xfrm>
          <a:off x="666750" y="10363201"/>
          <a:ext cx="8305800" cy="2009774"/>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U.2.3.1 Instructions Regarding Radiopharmaceutical Administrations</a:t>
          </a:r>
        </a:p>
        <a:p>
          <a:pPr algn="l" rtl="0">
            <a:defRPr sz="1000"/>
          </a:pPr>
          <a:r>
            <a:rPr lang="en-US" sz="1000" b="0" i="0" strike="noStrike">
              <a:solidFill>
                <a:srgbClr val="000000"/>
              </a:solidFill>
              <a:latin typeface="Arial"/>
              <a:cs typeface="Arial"/>
            </a:rPr>
            <a:t>For procedures involving radiopharmaceuticals, additional instructions may include the following:</a:t>
          </a:r>
        </a:p>
        <a:p>
          <a:pPr algn="l" rtl="0">
            <a:defRPr sz="1000"/>
          </a:pPr>
          <a:r>
            <a:rPr lang="en-US" sz="1000" b="0" i="0" strike="noStrike">
              <a:solidFill>
                <a:srgbClr val="000000"/>
              </a:solidFill>
              <a:latin typeface="Arial"/>
              <a:cs typeface="Arial"/>
            </a:rPr>
            <a:t>C</a:t>
          </a:r>
        </a:p>
        <a:p>
          <a:pPr algn="l" rtl="0">
            <a:defRPr sz="1000"/>
          </a:pPr>
          <a:r>
            <a:rPr lang="en-US" sz="1000" b="0" i="0" strike="noStrike">
              <a:solidFill>
                <a:srgbClr val="000000"/>
              </a:solidFill>
              <a:latin typeface="Arial"/>
              <a:cs typeface="Arial"/>
            </a:rPr>
            <a:t>Maintaining distance from other persons, including separate sleeping arrangements.</a:t>
          </a:r>
        </a:p>
        <a:p>
          <a:pPr algn="l" rtl="0">
            <a:defRPr sz="1000"/>
          </a:pPr>
          <a:r>
            <a:rPr lang="en-US" sz="1000" b="0" i="0" strike="noStrike">
              <a:solidFill>
                <a:srgbClr val="000000"/>
              </a:solidFill>
              <a:latin typeface="Arial"/>
              <a:cs typeface="Arial"/>
            </a:rPr>
            <a:t>C</a:t>
          </a:r>
        </a:p>
        <a:p>
          <a:pPr algn="l" rtl="0">
            <a:defRPr sz="1000"/>
          </a:pPr>
          <a:r>
            <a:rPr lang="en-US" sz="1000" b="0" i="0" strike="noStrike">
              <a:solidFill>
                <a:srgbClr val="000000"/>
              </a:solidFill>
              <a:latin typeface="Arial"/>
              <a:cs typeface="Arial"/>
            </a:rPr>
            <a:t>Minimizing time in public places (e.g., public transportation, grocery stores, shopping</a:t>
          </a:r>
        </a:p>
        <a:p>
          <a:pPr algn="l" rtl="0">
            <a:defRPr sz="1000"/>
          </a:pPr>
          <a:r>
            <a:rPr lang="en-US" sz="1000" b="0" i="0" strike="noStrike">
              <a:solidFill>
                <a:srgbClr val="000000"/>
              </a:solidFill>
              <a:latin typeface="Arial"/>
              <a:cs typeface="Arial"/>
            </a:rPr>
            <a:t>centers, theaters, restaurants, sporting events).</a:t>
          </a:r>
        </a:p>
        <a:p>
          <a:pPr algn="l" rtl="0">
            <a:defRPr sz="1000"/>
          </a:pPr>
          <a:r>
            <a:rPr lang="en-US" sz="1000" b="0" i="0" strike="noStrike">
              <a:solidFill>
                <a:srgbClr val="000000"/>
              </a:solidFill>
              <a:latin typeface="Arial"/>
              <a:cs typeface="Arial"/>
            </a:rPr>
            <a:t>C</a:t>
          </a:r>
        </a:p>
        <a:p>
          <a:pPr algn="l" rtl="0">
            <a:defRPr sz="1000"/>
          </a:pPr>
          <a:r>
            <a:rPr lang="en-US" sz="1000" b="0" i="0" strike="noStrike">
              <a:solidFill>
                <a:srgbClr val="000000"/>
              </a:solidFill>
              <a:latin typeface="Arial"/>
              <a:cs typeface="Arial"/>
            </a:rPr>
            <a:t>Precautions to reduce the spread of radioactive contamination.</a:t>
          </a:r>
        </a:p>
        <a:p>
          <a:pPr algn="l" rtl="0">
            <a:defRPr sz="1000"/>
          </a:pPr>
          <a:r>
            <a:rPr lang="en-US" sz="1000" b="0" i="0" strike="noStrike">
              <a:solidFill>
                <a:srgbClr val="000000"/>
              </a:solidFill>
              <a:latin typeface="Arial"/>
              <a:cs typeface="Arial"/>
            </a:rPr>
            <a:t>C</a:t>
          </a:r>
        </a:p>
        <a:p>
          <a:pPr algn="l" rtl="0">
            <a:defRPr sz="1000"/>
          </a:pPr>
          <a:r>
            <a:rPr lang="en-US" sz="1000" b="0" i="0" strike="noStrike">
              <a:solidFill>
                <a:srgbClr val="000000"/>
              </a:solidFill>
              <a:latin typeface="Arial"/>
              <a:cs typeface="Arial"/>
            </a:rPr>
            <a:t>The length of time each of the precautions should be in effect.</a:t>
          </a:r>
        </a:p>
      </xdr:txBody>
    </xdr:sp>
    <xdr:clientData/>
  </xdr:twoCellAnchor>
  <xdr:twoCellAnchor editAs="oneCell">
    <xdr:from>
      <xdr:col>1</xdr:col>
      <xdr:colOff>0</xdr:colOff>
      <xdr:row>76</xdr:row>
      <xdr:rowOff>0</xdr:rowOff>
    </xdr:from>
    <xdr:to>
      <xdr:col>7</xdr:col>
      <xdr:colOff>563880</xdr:colOff>
      <xdr:row>85</xdr:row>
      <xdr:rowOff>99060</xdr:rowOff>
    </xdr:to>
    <xdr:pic>
      <xdr:nvPicPr>
        <xdr:cNvPr id="3094" name="Picture 3">
          <a:extLst>
            <a:ext uri="{FF2B5EF4-FFF2-40B4-BE49-F238E27FC236}">
              <a16:creationId xmlns:a16="http://schemas.microsoft.com/office/drawing/2014/main" id="{00000000-0008-0000-0300-000016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2984480"/>
          <a:ext cx="4221480" cy="16078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1"/>
  <sheetViews>
    <sheetView tabSelected="1" topLeftCell="A34" zoomScale="85" zoomScaleNormal="85" workbookViewId="0">
      <selection activeCell="B8" sqref="B8"/>
    </sheetView>
  </sheetViews>
  <sheetFormatPr defaultRowHeight="12.75" x14ac:dyDescent="0.2"/>
  <cols>
    <col min="1" max="1" width="2.7109375" customWidth="1"/>
    <col min="2" max="2" width="12.7109375" style="1" customWidth="1"/>
    <col min="4" max="4" width="7.42578125" customWidth="1"/>
    <col min="5" max="5" width="14" customWidth="1"/>
    <col min="6" max="6" width="2.85546875" customWidth="1"/>
    <col min="7" max="7" width="3.7109375" customWidth="1"/>
    <col min="8" max="8" width="13.28515625" customWidth="1"/>
    <col min="9" max="9" width="7.42578125" customWidth="1"/>
    <col min="10" max="10" width="12.85546875" customWidth="1"/>
    <col min="12" max="12" width="12.85546875" customWidth="1"/>
    <col min="13" max="13" width="9.5703125" bestFit="1" customWidth="1"/>
    <col min="15" max="15" width="15.28515625" customWidth="1"/>
    <col min="16" max="16" width="2.140625" customWidth="1"/>
  </cols>
  <sheetData>
    <row r="1" spans="1:17" ht="15.75" thickBot="1" x14ac:dyDescent="0.3">
      <c r="A1" s="3"/>
      <c r="B1"/>
      <c r="M1" s="26"/>
    </row>
    <row r="2" spans="1:17" ht="18.75" thickBot="1" x14ac:dyDescent="0.3">
      <c r="B2" s="111" t="s">
        <v>95</v>
      </c>
      <c r="C2" s="112"/>
      <c r="D2" s="27" t="s">
        <v>90</v>
      </c>
    </row>
    <row r="3" spans="1:17" ht="13.5" thickBot="1" x14ac:dyDescent="0.25">
      <c r="B3" s="28"/>
      <c r="C3" s="29"/>
    </row>
    <row r="4" spans="1:17" ht="18.75" thickBot="1" x14ac:dyDescent="0.3">
      <c r="B4"/>
      <c r="G4" s="146" t="s">
        <v>40</v>
      </c>
      <c r="H4" s="147"/>
      <c r="I4" s="148"/>
      <c r="J4" s="30">
        <f>+'Public Dose'!M48</f>
        <v>0.61650496389859055</v>
      </c>
      <c r="K4" s="31" t="s">
        <v>20</v>
      </c>
    </row>
    <row r="5" spans="1:17" ht="16.5" thickBot="1" x14ac:dyDescent="0.3">
      <c r="A5" s="32" t="s">
        <v>23</v>
      </c>
      <c r="B5" s="33"/>
      <c r="G5" s="34"/>
      <c r="H5" s="35"/>
      <c r="I5" s="35"/>
      <c r="J5" s="36" t="s">
        <v>41</v>
      </c>
      <c r="K5" s="37"/>
    </row>
    <row r="6" spans="1:17" ht="18.75" thickBot="1" x14ac:dyDescent="0.3">
      <c r="B6" s="24">
        <v>150</v>
      </c>
      <c r="C6" s="113" t="s">
        <v>19</v>
      </c>
      <c r="D6" s="114"/>
    </row>
    <row r="7" spans="1:17" ht="18.75" thickBot="1" x14ac:dyDescent="0.3">
      <c r="B7" s="25">
        <v>0.02</v>
      </c>
      <c r="C7" s="113" t="s">
        <v>22</v>
      </c>
      <c r="D7" s="114"/>
      <c r="E7" s="114"/>
      <c r="P7" s="38"/>
      <c r="Q7" s="38"/>
    </row>
    <row r="8" spans="1:17" ht="18.75" thickBot="1" x14ac:dyDescent="0.3">
      <c r="B8" s="24">
        <v>2</v>
      </c>
      <c r="C8" s="113" t="s">
        <v>91</v>
      </c>
      <c r="D8" s="114"/>
      <c r="E8" s="114"/>
      <c r="F8" s="114"/>
      <c r="G8" s="114"/>
      <c r="H8" s="114"/>
      <c r="I8" s="114"/>
      <c r="J8" s="114"/>
      <c r="K8" s="115"/>
      <c r="L8" s="136" t="s">
        <v>87</v>
      </c>
      <c r="M8" s="137"/>
      <c r="N8" s="137"/>
      <c r="O8" s="23">
        <v>0</v>
      </c>
    </row>
    <row r="9" spans="1:17" ht="15.75" x14ac:dyDescent="0.25">
      <c r="B9"/>
      <c r="K9" s="39"/>
      <c r="L9" s="138"/>
      <c r="M9" s="139"/>
      <c r="N9" s="139"/>
      <c r="O9" s="40"/>
    </row>
    <row r="10" spans="1:17" ht="15.75" x14ac:dyDescent="0.25">
      <c r="A10" s="32" t="s">
        <v>92</v>
      </c>
      <c r="B10"/>
      <c r="L10" s="138"/>
      <c r="M10" s="139"/>
      <c r="N10" s="139"/>
      <c r="O10" s="40"/>
    </row>
    <row r="11" spans="1:17" ht="18.75" thickBot="1" x14ac:dyDescent="0.3">
      <c r="B11" s="41" t="s">
        <v>44</v>
      </c>
      <c r="C11" s="42"/>
      <c r="L11" s="140" t="s">
        <v>88</v>
      </c>
      <c r="M11" s="141"/>
      <c r="N11" s="141"/>
      <c r="O11" s="142"/>
    </row>
    <row r="12" spans="1:17" ht="19.5" x14ac:dyDescent="0.35">
      <c r="B12" s="116" t="s">
        <v>96</v>
      </c>
      <c r="C12" s="43" t="s">
        <v>46</v>
      </c>
      <c r="L12" s="140"/>
      <c r="M12" s="141"/>
      <c r="N12" s="141"/>
      <c r="O12" s="142"/>
    </row>
    <row r="13" spans="1:17" ht="20.25" thickBot="1" x14ac:dyDescent="0.4">
      <c r="B13" s="117"/>
      <c r="C13" s="43" t="s">
        <v>47</v>
      </c>
      <c r="L13" s="143"/>
      <c r="M13" s="144"/>
      <c r="N13" s="144"/>
      <c r="O13" s="145"/>
    </row>
    <row r="14" spans="1:17" ht="19.5" x14ac:dyDescent="0.35">
      <c r="B14" s="117"/>
      <c r="C14" s="43" t="s">
        <v>48</v>
      </c>
    </row>
    <row r="15" spans="1:17" ht="19.5" x14ac:dyDescent="0.35">
      <c r="B15" s="117"/>
      <c r="C15" s="43" t="s">
        <v>49</v>
      </c>
    </row>
    <row r="16" spans="1:17" ht="19.5" x14ac:dyDescent="0.35">
      <c r="B16" s="117"/>
      <c r="C16" s="43" t="s">
        <v>50</v>
      </c>
    </row>
    <row r="17" spans="2:16" ht="20.25" thickBot="1" x14ac:dyDescent="0.4">
      <c r="B17" s="118"/>
      <c r="C17" s="43" t="s">
        <v>51</v>
      </c>
    </row>
    <row r="18" spans="2:16" ht="21" thickTop="1" x14ac:dyDescent="0.3">
      <c r="B18"/>
      <c r="L18" s="149" t="s">
        <v>53</v>
      </c>
      <c r="M18" s="150"/>
      <c r="N18" s="150"/>
      <c r="O18" s="44"/>
    </row>
    <row r="19" spans="2:16" ht="21" thickBot="1" x14ac:dyDescent="0.35">
      <c r="B19" s="45" t="s">
        <v>45</v>
      </c>
      <c r="L19" s="46"/>
      <c r="M19" s="47"/>
      <c r="N19" s="47"/>
      <c r="O19" s="48"/>
    </row>
    <row r="20" spans="2:16" ht="21" x14ac:dyDescent="0.35">
      <c r="B20" s="119" t="s">
        <v>96</v>
      </c>
      <c r="C20" s="49" t="s">
        <v>93</v>
      </c>
      <c r="L20" s="46"/>
      <c r="M20" s="47"/>
      <c r="N20" s="47"/>
      <c r="O20" s="48"/>
    </row>
    <row r="21" spans="2:16" ht="21" x14ac:dyDescent="0.35">
      <c r="B21" s="120"/>
      <c r="C21" s="49" t="s">
        <v>42</v>
      </c>
      <c r="L21" s="46"/>
      <c r="M21" s="47"/>
      <c r="N21" s="47"/>
      <c r="O21" s="48"/>
    </row>
    <row r="22" spans="2:16" ht="21.75" thickBot="1" x14ac:dyDescent="0.4">
      <c r="B22" s="121"/>
      <c r="C22" s="49" t="s">
        <v>43</v>
      </c>
      <c r="L22" s="46"/>
      <c r="N22" s="47"/>
      <c r="O22" s="48"/>
    </row>
    <row r="23" spans="2:16" ht="21" thickBot="1" x14ac:dyDescent="0.35">
      <c r="B23" s="42"/>
      <c r="C23" s="42"/>
      <c r="L23" s="50"/>
      <c r="M23" s="51" t="s">
        <v>55</v>
      </c>
      <c r="N23" s="52"/>
      <c r="O23" s="53"/>
    </row>
    <row r="24" spans="2:16" ht="19.5" thickTop="1" thickBot="1" x14ac:dyDescent="0.3">
      <c r="B24" s="24" t="s">
        <v>96</v>
      </c>
      <c r="C24" s="42" t="s">
        <v>94</v>
      </c>
      <c r="E24" s="54"/>
    </row>
    <row r="25" spans="2:16" ht="14.25" customHeight="1" x14ac:dyDescent="0.2">
      <c r="B25"/>
    </row>
    <row r="26" spans="2:16" ht="13.5" thickBot="1" x14ac:dyDescent="0.25"/>
    <row r="27" spans="2:16" ht="21" thickTop="1" x14ac:dyDescent="0.3">
      <c r="B27" s="55"/>
      <c r="C27" s="131" t="s">
        <v>54</v>
      </c>
      <c r="D27" s="131"/>
      <c r="E27" s="131"/>
      <c r="F27" s="56"/>
      <c r="G27" s="56"/>
      <c r="H27" s="56"/>
      <c r="I27" s="56"/>
      <c r="J27" s="56"/>
      <c r="K27" s="56"/>
      <c r="L27" s="56"/>
      <c r="M27" s="56"/>
      <c r="N27" s="56"/>
      <c r="O27" s="44"/>
      <c r="P27" s="57"/>
    </row>
    <row r="28" spans="2:16" x14ac:dyDescent="0.2">
      <c r="B28" s="58"/>
      <c r="H28" s="59"/>
      <c r="O28" s="48"/>
      <c r="P28" s="57"/>
    </row>
    <row r="29" spans="2:16" x14ac:dyDescent="0.2">
      <c r="B29" s="58"/>
      <c r="C29" s="60"/>
      <c r="O29" s="48"/>
      <c r="P29" s="57"/>
    </row>
    <row r="30" spans="2:16" x14ac:dyDescent="0.2">
      <c r="B30" s="58"/>
      <c r="O30" s="48"/>
      <c r="P30" s="57"/>
    </row>
    <row r="31" spans="2:16" x14ac:dyDescent="0.2">
      <c r="B31" s="58"/>
      <c r="O31" s="48"/>
      <c r="P31" s="57"/>
    </row>
    <row r="32" spans="2:16" x14ac:dyDescent="0.2">
      <c r="B32" s="58"/>
      <c r="O32" s="48"/>
      <c r="P32" s="57"/>
    </row>
    <row r="33" spans="2:16" ht="14.25" x14ac:dyDescent="0.2">
      <c r="B33" s="61"/>
      <c r="C33" s="62"/>
      <c r="D33" s="63"/>
      <c r="O33" s="48"/>
      <c r="P33" s="57"/>
    </row>
    <row r="34" spans="2:16" ht="14.25" x14ac:dyDescent="0.2">
      <c r="B34" s="61"/>
      <c r="C34" s="62"/>
      <c r="D34" s="63"/>
      <c r="O34" s="48"/>
      <c r="P34" s="57"/>
    </row>
    <row r="35" spans="2:16" ht="14.25" x14ac:dyDescent="0.2">
      <c r="B35" s="61"/>
      <c r="C35" s="62"/>
      <c r="D35" s="63"/>
      <c r="O35" s="48"/>
      <c r="P35" s="57"/>
    </row>
    <row r="36" spans="2:16" x14ac:dyDescent="0.2">
      <c r="B36" s="58"/>
      <c r="O36" s="48"/>
      <c r="P36" s="57"/>
    </row>
    <row r="37" spans="2:16" ht="13.5" thickBot="1" x14ac:dyDescent="0.25">
      <c r="B37" s="64"/>
      <c r="C37" s="65"/>
      <c r="D37" s="65"/>
      <c r="E37" s="65"/>
      <c r="F37" s="65"/>
      <c r="G37" s="65"/>
      <c r="H37" s="65"/>
      <c r="I37" s="65"/>
      <c r="J37" s="65"/>
      <c r="K37" s="65"/>
      <c r="L37" s="65"/>
      <c r="M37" s="65"/>
      <c r="N37" s="65"/>
      <c r="O37" s="53"/>
      <c r="P37" s="57"/>
    </row>
    <row r="38" spans="2:16" ht="14.25" thickTop="1" thickBot="1" x14ac:dyDescent="0.25"/>
    <row r="39" spans="2:16" ht="16.5" thickTop="1" thickBot="1" x14ac:dyDescent="0.25">
      <c r="B39" s="107" t="s">
        <v>65</v>
      </c>
      <c r="C39" s="108"/>
      <c r="D39" s="108"/>
      <c r="E39" s="108"/>
      <c r="F39" s="108"/>
      <c r="G39" s="108"/>
      <c r="H39" s="109"/>
      <c r="J39" s="104" t="s">
        <v>64</v>
      </c>
      <c r="K39" s="105"/>
      <c r="L39" s="105"/>
      <c r="M39" s="105"/>
      <c r="N39" s="105"/>
      <c r="O39" s="106"/>
    </row>
    <row r="40" spans="2:16" ht="15.6" customHeight="1" x14ac:dyDescent="0.25">
      <c r="B40" s="66" t="s">
        <v>52</v>
      </c>
      <c r="C40" s="67">
        <v>2.2000000000000002</v>
      </c>
      <c r="D40" s="68" t="s">
        <v>7</v>
      </c>
      <c r="E40" s="69"/>
      <c r="F40" s="69"/>
      <c r="G40" s="69"/>
      <c r="H40" s="70"/>
      <c r="J40" s="100" t="s">
        <v>58</v>
      </c>
      <c r="K40" s="101"/>
      <c r="L40" s="101"/>
      <c r="M40" s="71">
        <f>(34.6*Gamma*Q_0/(100)^2)*(E_1*T_p*0.8*(1-EXP(-0.693*0.33/T_p)))</f>
        <v>0.15446374540816668</v>
      </c>
      <c r="N40" s="132" t="s">
        <v>54</v>
      </c>
      <c r="O40" s="133"/>
    </row>
    <row r="41" spans="2:16" ht="17.25" x14ac:dyDescent="0.3">
      <c r="B41" s="72" t="s">
        <v>33</v>
      </c>
      <c r="C41" s="73">
        <f>+'Public Dose'!B6</f>
        <v>150</v>
      </c>
      <c r="D41" s="74" t="s">
        <v>3</v>
      </c>
      <c r="H41" s="40"/>
      <c r="J41" s="75"/>
      <c r="L41" s="76" t="s">
        <v>60</v>
      </c>
      <c r="M41" s="77" t="s">
        <v>85</v>
      </c>
      <c r="N41" s="132"/>
      <c r="O41" s="133"/>
    </row>
    <row r="42" spans="2:16" ht="17.25" x14ac:dyDescent="0.3">
      <c r="B42" s="72" t="s">
        <v>34</v>
      </c>
      <c r="C42" s="78">
        <v>8.0399999999999991</v>
      </c>
      <c r="D42" s="74" t="s">
        <v>4</v>
      </c>
      <c r="H42" s="40"/>
      <c r="J42" s="100" t="s">
        <v>57</v>
      </c>
      <c r="K42" s="101"/>
      <c r="L42" s="101"/>
      <c r="M42" s="71">
        <f>(34.6*Gamma*Q_0/(100)^2)*(E_2*F_1*T_1eff*EXP(-0.693*0.33/T_p))</f>
        <v>0.26102029181592018</v>
      </c>
      <c r="N42" s="132"/>
      <c r="O42" s="133"/>
    </row>
    <row r="43" spans="2:16" ht="17.25" x14ac:dyDescent="0.3">
      <c r="B43" s="72" t="s">
        <v>35</v>
      </c>
      <c r="C43" s="78">
        <v>0.75</v>
      </c>
      <c r="D43" s="74" t="s">
        <v>5</v>
      </c>
      <c r="H43" s="40"/>
      <c r="J43" s="75"/>
      <c r="L43" s="76" t="s">
        <v>61</v>
      </c>
      <c r="M43" s="77" t="s">
        <v>85</v>
      </c>
      <c r="N43" s="132"/>
      <c r="O43" s="133"/>
    </row>
    <row r="44" spans="2:16" ht="17.25" x14ac:dyDescent="0.3">
      <c r="B44" s="72" t="s">
        <v>36</v>
      </c>
      <c r="C44" s="79">
        <f>IF('Public Dose'!B20="Y",0.125,IF('Public Dose'!B12="Y",0.25,0.75))</f>
        <v>0.75</v>
      </c>
      <c r="D44" s="74" t="s">
        <v>6</v>
      </c>
      <c r="H44" s="40"/>
      <c r="J44" s="102" t="s">
        <v>66</v>
      </c>
      <c r="K44" s="103"/>
      <c r="L44" s="103"/>
      <c r="M44" s="71">
        <f>(34.6*Gamma*Q_0/(100)^2)*(E_2*F_2*T_2eff*EXP(-0.693*0.33/T_p))</f>
        <v>0.12152092667450366</v>
      </c>
      <c r="N44" s="132"/>
      <c r="O44" s="133"/>
    </row>
    <row r="45" spans="2:16" ht="17.25" x14ac:dyDescent="0.3">
      <c r="B45" s="72" t="s">
        <v>37</v>
      </c>
      <c r="C45" s="78">
        <f>1-F_2</f>
        <v>0.98</v>
      </c>
      <c r="D45" s="74" t="s">
        <v>30</v>
      </c>
      <c r="H45" s="40"/>
      <c r="J45" s="80"/>
      <c r="L45" s="76" t="s">
        <v>62</v>
      </c>
      <c r="M45" s="77" t="s">
        <v>85</v>
      </c>
      <c r="N45" s="81"/>
      <c r="O45" s="82"/>
    </row>
    <row r="46" spans="2:16" ht="17.25" x14ac:dyDescent="0.3">
      <c r="B46" s="72" t="s">
        <v>38</v>
      </c>
      <c r="C46" s="78">
        <f>+'Public Dose'!B7</f>
        <v>0.02</v>
      </c>
      <c r="D46" s="74" t="s">
        <v>21</v>
      </c>
      <c r="H46" s="40"/>
      <c r="J46" s="102" t="s">
        <v>56</v>
      </c>
      <c r="K46" s="103"/>
      <c r="L46" s="103"/>
      <c r="M46" s="83">
        <f>+Q_0*0.00001*53</f>
        <v>7.9500000000000001E-2</v>
      </c>
      <c r="N46" s="134" t="s">
        <v>53</v>
      </c>
      <c r="O46" s="135"/>
    </row>
    <row r="47" spans="2:16" ht="17.25" x14ac:dyDescent="0.3">
      <c r="B47" s="72" t="s">
        <v>39</v>
      </c>
      <c r="C47" s="84">
        <v>0.32</v>
      </c>
      <c r="D47" s="74" t="s">
        <v>31</v>
      </c>
      <c r="H47" s="40"/>
      <c r="J47" s="75"/>
      <c r="L47" s="76" t="s">
        <v>63</v>
      </c>
      <c r="O47" s="82"/>
    </row>
    <row r="48" spans="2:16" ht="19.5" thickBot="1" x14ac:dyDescent="0.35">
      <c r="B48" s="85" t="s">
        <v>89</v>
      </c>
      <c r="C48" s="86">
        <f>IF('Public Dose'!B8=2,7.3,5.2)</f>
        <v>7.3</v>
      </c>
      <c r="D48" s="87" t="s">
        <v>32</v>
      </c>
      <c r="E48" s="35"/>
      <c r="F48" s="35"/>
      <c r="G48" s="35"/>
      <c r="H48" s="37"/>
      <c r="J48" s="75"/>
      <c r="K48" s="88"/>
      <c r="L48" s="89" t="s">
        <v>59</v>
      </c>
      <c r="M48" s="90">
        <f>SUM(M40:M46)</f>
        <v>0.61650496389859055</v>
      </c>
      <c r="N48" s="91" t="s">
        <v>20</v>
      </c>
      <c r="O48" s="82"/>
    </row>
    <row r="49" spans="2:32" ht="13.5" thickBot="1" x14ac:dyDescent="0.25">
      <c r="J49" s="92"/>
      <c r="K49" s="93"/>
      <c r="L49" s="93"/>
      <c r="M49" s="93"/>
      <c r="N49" s="93"/>
      <c r="O49" s="94"/>
    </row>
    <row r="50" spans="2:32" ht="14.25" thickTop="1" thickBot="1" x14ac:dyDescent="0.25"/>
    <row r="51" spans="2:32" ht="12.75" customHeight="1" x14ac:dyDescent="0.2">
      <c r="B51" s="122" t="s">
        <v>86</v>
      </c>
      <c r="C51" s="123"/>
      <c r="D51" s="123"/>
      <c r="E51" s="123"/>
      <c r="F51" s="123"/>
      <c r="G51" s="123"/>
      <c r="H51" s="123"/>
      <c r="I51" s="123"/>
      <c r="J51" s="123"/>
      <c r="K51" s="123"/>
      <c r="L51" s="123"/>
      <c r="M51" s="123"/>
      <c r="N51" s="123"/>
      <c r="O51" s="124"/>
    </row>
    <row r="52" spans="2:32" ht="12.75" customHeight="1" x14ac:dyDescent="0.2">
      <c r="B52" s="125"/>
      <c r="C52" s="126"/>
      <c r="D52" s="126"/>
      <c r="E52" s="126"/>
      <c r="F52" s="126"/>
      <c r="G52" s="126"/>
      <c r="H52" s="126"/>
      <c r="I52" s="126"/>
      <c r="J52" s="126"/>
      <c r="K52" s="126"/>
      <c r="L52" s="126"/>
      <c r="M52" s="126"/>
      <c r="N52" s="126"/>
      <c r="O52" s="127"/>
    </row>
    <row r="53" spans="2:32" ht="13.5" thickBot="1" x14ac:dyDescent="0.25">
      <c r="B53" s="128"/>
      <c r="C53" s="129"/>
      <c r="D53" s="129"/>
      <c r="E53" s="129"/>
      <c r="F53" s="129"/>
      <c r="G53" s="129"/>
      <c r="H53" s="129"/>
      <c r="I53" s="129"/>
      <c r="J53" s="129"/>
      <c r="K53" s="129"/>
      <c r="L53" s="129"/>
      <c r="M53" s="129"/>
      <c r="N53" s="129"/>
      <c r="O53" s="130"/>
    </row>
    <row r="54" spans="2:32" ht="12.75" customHeight="1" x14ac:dyDescent="0.2">
      <c r="B54" s="95"/>
      <c r="C54" s="95"/>
      <c r="D54" s="95"/>
      <c r="E54" s="95"/>
      <c r="F54" s="95"/>
      <c r="G54" s="95"/>
      <c r="H54" s="95"/>
      <c r="I54" s="95"/>
      <c r="J54" s="95"/>
      <c r="K54" s="95"/>
      <c r="L54" s="95"/>
      <c r="M54" s="95"/>
      <c r="N54" s="95"/>
      <c r="O54" s="95"/>
    </row>
    <row r="55" spans="2:32" ht="12.75" customHeight="1" x14ac:dyDescent="0.2">
      <c r="B55" s="95"/>
      <c r="C55" s="95"/>
      <c r="D55" s="95"/>
      <c r="E55" s="95"/>
      <c r="F55" s="95"/>
      <c r="G55" s="95"/>
      <c r="H55" s="95"/>
      <c r="I55" s="95"/>
      <c r="J55" s="95"/>
      <c r="K55" s="95"/>
      <c r="L55" s="95"/>
      <c r="M55" s="95"/>
      <c r="N55" s="95"/>
      <c r="O55" s="95"/>
    </row>
    <row r="56" spans="2:32" ht="18.75" x14ac:dyDescent="0.3">
      <c r="B56" s="110">
        <f>0.5/J4*B6</f>
        <v>121.65352169384448</v>
      </c>
      <c r="C56" s="110"/>
      <c r="D56" s="110"/>
      <c r="E56" s="110"/>
      <c r="F56" s="110"/>
      <c r="G56" s="110"/>
      <c r="H56" s="110"/>
      <c r="I56" s="110"/>
      <c r="J56" s="110"/>
      <c r="K56" s="110"/>
      <c r="L56" s="96"/>
      <c r="M56" s="96"/>
      <c r="N56" s="96"/>
      <c r="O56" s="96"/>
      <c r="P56" s="96"/>
      <c r="Q56" s="96"/>
      <c r="R56" s="96"/>
      <c r="S56" s="96"/>
      <c r="T56" s="96"/>
      <c r="U56" s="96"/>
      <c r="V56" s="96"/>
      <c r="W56" s="96"/>
      <c r="X56" s="96"/>
      <c r="Y56" s="96"/>
      <c r="Z56" s="96"/>
      <c r="AA56" s="96"/>
      <c r="AB56" s="96"/>
      <c r="AC56" s="96"/>
      <c r="AD56" s="96"/>
      <c r="AE56" s="96"/>
      <c r="AF56" s="96"/>
    </row>
    <row r="57" spans="2:32" ht="22.5" x14ac:dyDescent="0.3">
      <c r="B57" s="97" t="str">
        <f>IF(M48&gt;0.5,"Caution &gt; limit","")</f>
        <v>Caution &gt; limit</v>
      </c>
      <c r="C57" s="98"/>
      <c r="D57" s="98"/>
      <c r="E57" s="98"/>
      <c r="F57" s="98"/>
      <c r="G57" s="98"/>
      <c r="H57" s="98"/>
      <c r="I57" s="98"/>
      <c r="J57" s="98"/>
      <c r="K57" s="98"/>
      <c r="L57" s="96"/>
      <c r="M57" s="96"/>
      <c r="N57" s="96"/>
      <c r="O57" s="96"/>
      <c r="P57" s="96"/>
      <c r="Q57" s="96"/>
      <c r="R57" s="96"/>
      <c r="S57" s="96"/>
      <c r="T57" s="96"/>
      <c r="U57" s="96"/>
      <c r="V57" s="96"/>
      <c r="W57" s="96"/>
      <c r="X57" s="96"/>
      <c r="Y57" s="96"/>
      <c r="Z57" s="96"/>
      <c r="AA57" s="96"/>
      <c r="AB57" s="96"/>
      <c r="AC57" s="96"/>
      <c r="AD57" s="96"/>
      <c r="AE57" s="96"/>
      <c r="AF57" s="96"/>
    </row>
    <row r="58" spans="2:32" ht="12.75" customHeight="1" x14ac:dyDescent="0.25">
      <c r="B58" s="98"/>
      <c r="C58" s="98"/>
      <c r="D58" s="98"/>
      <c r="E58" s="98"/>
      <c r="F58" s="98"/>
      <c r="G58" s="98"/>
      <c r="H58" s="98"/>
      <c r="I58" s="98"/>
      <c r="J58" s="98"/>
      <c r="K58" s="98"/>
      <c r="L58" s="96"/>
      <c r="M58" s="96"/>
      <c r="N58" s="96"/>
      <c r="O58" s="96"/>
      <c r="P58" s="96"/>
      <c r="Q58" s="96"/>
      <c r="R58" s="96"/>
      <c r="S58" s="96"/>
      <c r="T58" s="96"/>
      <c r="U58" s="96"/>
      <c r="V58" s="96"/>
      <c r="W58" s="96"/>
      <c r="X58" s="96"/>
      <c r="Y58" s="96"/>
      <c r="Z58" s="96"/>
      <c r="AA58" s="96"/>
      <c r="AB58" s="96"/>
      <c r="AC58" s="96"/>
      <c r="AD58" s="96"/>
      <c r="AE58" s="96"/>
      <c r="AF58" s="96"/>
    </row>
    <row r="59" spans="2:32" ht="20.25" x14ac:dyDescent="0.25">
      <c r="B59" s="27" t="s">
        <v>97</v>
      </c>
      <c r="C59" s="95"/>
      <c r="D59" s="95"/>
      <c r="E59" s="95"/>
      <c r="F59" s="95"/>
      <c r="G59" s="95"/>
      <c r="H59" s="95"/>
      <c r="I59" s="95"/>
      <c r="J59" s="95"/>
      <c r="K59" s="95"/>
      <c r="L59" s="95"/>
      <c r="M59" s="95"/>
    </row>
    <row r="60" spans="2:32" ht="12.75" customHeight="1" x14ac:dyDescent="0.2">
      <c r="K60" s="99"/>
      <c r="L60" s="99"/>
      <c r="M60" s="99"/>
      <c r="N60" s="99"/>
      <c r="O60" s="99"/>
    </row>
    <row r="61" spans="2:32" x14ac:dyDescent="0.2">
      <c r="K61" s="99"/>
      <c r="L61" s="99"/>
      <c r="M61" s="99"/>
      <c r="N61" s="99"/>
      <c r="O61" s="99"/>
    </row>
  </sheetData>
  <sheetProtection selectLockedCells="1"/>
  <customSheetViews>
    <customSheetView guid="{9344E79C-6880-4C44-B382-05C3B8718BCA}" showPageBreaks="1" topLeftCell="A7">
      <selection activeCell="C19" sqref="C19"/>
    </customSheetView>
    <customSheetView guid="{4369B3B7-8DCF-438A-9E31-B377A90E55FE}" scale="85" showPageBreaks="1" fitToPage="1" printArea="1">
      <selection activeCell="B6" sqref="B6"/>
      <pageMargins left="0.25" right="0.25" top="0.44" bottom="0.49" header="0.17" footer="0.17"/>
      <printOptions horizontalCentered="1" verticalCentered="1"/>
      <pageSetup scale="72" orientation="portrait" r:id="rId1"/>
      <headerFooter alignWithMargins="0">
        <oddHeader>&amp;C&amp;"Arial,Bold"&amp;18&amp;UI-131 Therapy Patient Release Calculator
RSIP-M-13&amp;R&amp;12&amp;D</oddHeader>
        <oddFooter xml:space="preserve">&amp;C  &amp;Z&amp;F
</oddFooter>
      </headerFooter>
    </customSheetView>
  </customSheetViews>
  <mergeCells count="21">
    <mergeCell ref="B56:K56"/>
    <mergeCell ref="B2:C2"/>
    <mergeCell ref="C6:D6"/>
    <mergeCell ref="C7:E7"/>
    <mergeCell ref="C8:K8"/>
    <mergeCell ref="B12:B17"/>
    <mergeCell ref="B20:B22"/>
    <mergeCell ref="B51:O53"/>
    <mergeCell ref="C27:E27"/>
    <mergeCell ref="N40:O44"/>
    <mergeCell ref="N46:O46"/>
    <mergeCell ref="L8:N10"/>
    <mergeCell ref="L11:O13"/>
    <mergeCell ref="G4:I4"/>
    <mergeCell ref="L18:N18"/>
    <mergeCell ref="J42:L42"/>
    <mergeCell ref="J40:L40"/>
    <mergeCell ref="J44:L44"/>
    <mergeCell ref="J46:L46"/>
    <mergeCell ref="J39:O39"/>
    <mergeCell ref="B39:H39"/>
  </mergeCells>
  <phoneticPr fontId="2" type="noConversion"/>
  <printOptions horizontalCentered="1" verticalCentered="1"/>
  <pageMargins left="0.25" right="0.25" top="0.44" bottom="0.49" header="0.17" footer="0.17"/>
  <pageSetup scale="72" orientation="portrait" r:id="rId2"/>
  <headerFooter alignWithMargins="0">
    <oddHeader>&amp;C&amp;"Arial,Bold"&amp;18&amp;UI-131 Therapy Patient Release Calculator
RSIP-M-13&amp;R&amp;12&amp;D</oddHeader>
    <oddFooter xml:space="preserve">&amp;C  &amp;Z&amp;F
</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1:S35"/>
  <sheetViews>
    <sheetView workbookViewId="0">
      <selection activeCell="M23" sqref="M23"/>
    </sheetView>
  </sheetViews>
  <sheetFormatPr defaultRowHeight="12.75" x14ac:dyDescent="0.2"/>
  <cols>
    <col min="1" max="1" width="5.85546875" customWidth="1"/>
    <col min="3" max="3" width="14" customWidth="1"/>
    <col min="4" max="4" width="9.7109375" customWidth="1"/>
    <col min="5" max="5" width="5" customWidth="1"/>
    <col min="9" max="10" width="4.7109375" customWidth="1"/>
    <col min="14" max="15" width="4.5703125" customWidth="1"/>
    <col min="18" max="19" width="2.28515625" customWidth="1"/>
  </cols>
  <sheetData>
    <row r="11" spans="2:19" x14ac:dyDescent="0.2">
      <c r="B11" s="19" t="s">
        <v>82</v>
      </c>
      <c r="C11" s="20"/>
      <c r="D11" s="12"/>
      <c r="E11" s="12"/>
      <c r="F11" s="12"/>
      <c r="G11" s="12"/>
      <c r="H11" s="12"/>
      <c r="I11" s="12"/>
      <c r="J11" s="12"/>
      <c r="K11" s="12"/>
      <c r="L11" s="12"/>
      <c r="M11" s="12"/>
      <c r="N11" s="12"/>
      <c r="O11" s="12"/>
      <c r="P11" s="12"/>
      <c r="Q11" s="12"/>
      <c r="R11" s="12"/>
      <c r="S11" s="7"/>
    </row>
    <row r="12" spans="2:19" s="4" customFormat="1" x14ac:dyDescent="0.2">
      <c r="B12" s="16"/>
      <c r="F12" s="3" t="s">
        <v>74</v>
      </c>
      <c r="K12" s="3" t="s">
        <v>73</v>
      </c>
      <c r="P12" s="151" t="s">
        <v>75</v>
      </c>
      <c r="Q12" s="151"/>
      <c r="R12" s="151"/>
      <c r="S12" s="17"/>
    </row>
    <row r="13" spans="2:19" x14ac:dyDescent="0.2">
      <c r="B13" s="13"/>
      <c r="S13" s="14"/>
    </row>
    <row r="14" spans="2:19" ht="18" x14ac:dyDescent="0.25">
      <c r="B14" s="15" t="s">
        <v>67</v>
      </c>
      <c r="E14" s="11" t="s">
        <v>68</v>
      </c>
      <c r="J14" s="11" t="s">
        <v>69</v>
      </c>
      <c r="O14" s="11" t="s">
        <v>70</v>
      </c>
      <c r="S14" s="14"/>
    </row>
    <row r="15" spans="2:19" x14ac:dyDescent="0.2">
      <c r="B15" s="13"/>
      <c r="S15" s="14"/>
    </row>
    <row r="16" spans="2:19" x14ac:dyDescent="0.2">
      <c r="B16" s="8"/>
      <c r="C16" s="9"/>
      <c r="D16" s="9"/>
      <c r="E16" s="9"/>
      <c r="F16" s="9"/>
      <c r="G16" s="9"/>
      <c r="H16" s="9"/>
      <c r="I16" s="9"/>
      <c r="J16" s="9"/>
      <c r="K16" s="9"/>
      <c r="L16" s="9"/>
      <c r="M16" s="9"/>
      <c r="N16" s="9"/>
      <c r="O16" s="9"/>
      <c r="P16" s="9"/>
      <c r="Q16" s="9"/>
      <c r="R16" s="9"/>
      <c r="S16" s="10"/>
    </row>
    <row r="18" spans="2:6" ht="18" x14ac:dyDescent="0.25">
      <c r="B18" s="22" t="s">
        <v>54</v>
      </c>
    </row>
    <row r="19" spans="2:6" x14ac:dyDescent="0.2">
      <c r="B19" s="4" t="s">
        <v>71</v>
      </c>
    </row>
    <row r="21" spans="2:6" x14ac:dyDescent="0.2">
      <c r="B21" s="3" t="s">
        <v>76</v>
      </c>
    </row>
    <row r="22" spans="2:6" x14ac:dyDescent="0.2">
      <c r="B22" s="4" t="s">
        <v>72</v>
      </c>
    </row>
    <row r="24" spans="2:6" x14ac:dyDescent="0.2">
      <c r="B24" s="18" t="s">
        <v>77</v>
      </c>
    </row>
    <row r="26" spans="2:6" ht="18" x14ac:dyDescent="0.25">
      <c r="C26" s="11" t="s">
        <v>78</v>
      </c>
      <c r="D26" s="5" t="s">
        <v>81</v>
      </c>
      <c r="F26" s="21" t="s">
        <v>83</v>
      </c>
    </row>
    <row r="27" spans="2:6" x14ac:dyDescent="0.2">
      <c r="C27" s="11"/>
      <c r="D27" s="5"/>
    </row>
    <row r="28" spans="2:6" x14ac:dyDescent="0.2">
      <c r="C28" s="11"/>
      <c r="D28" s="5"/>
    </row>
    <row r="29" spans="2:6" x14ac:dyDescent="0.2">
      <c r="C29" s="4"/>
      <c r="D29" s="5" t="s">
        <v>84</v>
      </c>
      <c r="E29" s="6" t="s">
        <v>84</v>
      </c>
    </row>
    <row r="30" spans="2:6" ht="18" x14ac:dyDescent="0.25">
      <c r="C30" s="11" t="s">
        <v>57</v>
      </c>
      <c r="D30" s="5" t="s">
        <v>80</v>
      </c>
      <c r="F30" s="21" t="s">
        <v>83</v>
      </c>
    </row>
    <row r="31" spans="2:6" x14ac:dyDescent="0.2">
      <c r="C31" s="11"/>
      <c r="D31" s="5"/>
    </row>
    <row r="32" spans="2:6" x14ac:dyDescent="0.2">
      <c r="C32" s="11"/>
      <c r="D32" s="5"/>
    </row>
    <row r="33" spans="3:6" x14ac:dyDescent="0.2">
      <c r="C33" s="6"/>
      <c r="D33" s="1"/>
    </row>
    <row r="34" spans="3:6" ht="18" x14ac:dyDescent="0.25">
      <c r="C34" s="11" t="s">
        <v>66</v>
      </c>
      <c r="D34" s="5" t="s">
        <v>79</v>
      </c>
      <c r="E34" s="3"/>
      <c r="F34" s="21" t="s">
        <v>83</v>
      </c>
    </row>
    <row r="35" spans="3:6" x14ac:dyDescent="0.2">
      <c r="C35" s="6"/>
    </row>
  </sheetData>
  <customSheetViews>
    <customSheetView guid="{9344E79C-6880-4C44-B382-05C3B8718BCA}" topLeftCell="A7">
      <selection activeCell="I12" sqref="I12"/>
    </customSheetView>
    <customSheetView guid="{4369B3B7-8DCF-438A-9E31-B377A90E55FE}" showPageBreaks="1" fitToPage="1">
      <selection activeCell="M23" sqref="M23"/>
      <pageMargins left="0.7" right="0.7" top="0.75" bottom="0.75" header="0.3" footer="0.3"/>
      <pageSetup scale="83" orientation="landscape" r:id="rId1"/>
    </customSheetView>
  </customSheetViews>
  <mergeCells count="1">
    <mergeCell ref="P12:R12"/>
  </mergeCells>
  <phoneticPr fontId="2" type="noConversion"/>
  <pageMargins left="0.7" right="0.7" top="0.75" bottom="0.75" header="0.3" footer="0.3"/>
  <pageSetup scale="83"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L4" sqref="L4"/>
    </sheetView>
  </sheetViews>
  <sheetFormatPr defaultRowHeight="12.75" x14ac:dyDescent="0.2"/>
  <sheetData>
    <row r="1" spans="1:2" x14ac:dyDescent="0.2">
      <c r="A1" s="3" t="s">
        <v>29</v>
      </c>
    </row>
    <row r="2" spans="1:2" x14ac:dyDescent="0.2">
      <c r="B2" t="s">
        <v>24</v>
      </c>
    </row>
    <row r="3" spans="1:2" x14ac:dyDescent="0.2">
      <c r="B3" t="s">
        <v>25</v>
      </c>
    </row>
    <row r="4" spans="1:2" x14ac:dyDescent="0.2">
      <c r="B4" t="s">
        <v>26</v>
      </c>
    </row>
    <row r="5" spans="1:2" x14ac:dyDescent="0.2">
      <c r="B5" t="s">
        <v>27</v>
      </c>
    </row>
    <row r="6" spans="1:2" x14ac:dyDescent="0.2">
      <c r="B6" t="s">
        <v>28</v>
      </c>
    </row>
  </sheetData>
  <customSheetViews>
    <customSheetView guid="{9344E79C-6880-4C44-B382-05C3B8718BCA}" topLeftCell="A10"/>
    <customSheetView guid="{4369B3B7-8DCF-438A-9E31-B377A90E55FE}" showPageBreaks="1" topLeftCell="A13">
      <selection activeCell="L4" sqref="L4"/>
      <pageMargins left="0.75" right="0.75" top="1" bottom="1" header="0.5" footer="0.5"/>
      <pageSetup orientation="portrait" r:id="rId1"/>
      <headerFooter alignWithMargins="0"/>
    </customSheetView>
  </customSheetViews>
  <phoneticPr fontId="2" type="noConversion"/>
  <pageMargins left="0.75" right="0.75" top="1" bottom="1" header="0.5" footer="0.5"/>
  <pageSetup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1:D34"/>
  <sheetViews>
    <sheetView topLeftCell="A21" workbookViewId="0">
      <selection activeCell="L85" sqref="L85"/>
    </sheetView>
  </sheetViews>
  <sheetFormatPr defaultRowHeight="12.75" x14ac:dyDescent="0.2"/>
  <sheetData>
    <row r="11" spans="1:2" x14ac:dyDescent="0.2">
      <c r="A11" s="4" t="s">
        <v>1</v>
      </c>
    </row>
    <row r="12" spans="1:2" ht="13.15" customHeight="1" x14ac:dyDescent="0.2">
      <c r="A12" s="2" t="s">
        <v>0</v>
      </c>
      <c r="B12" t="s">
        <v>8</v>
      </c>
    </row>
    <row r="13" spans="1:2" ht="13.15" customHeight="1" x14ac:dyDescent="0.2">
      <c r="A13" s="2" t="s">
        <v>2</v>
      </c>
      <c r="B13">
        <v>2.2000000000000002</v>
      </c>
    </row>
    <row r="14" spans="1:2" ht="14.25" x14ac:dyDescent="0.25">
      <c r="A14" s="2" t="s">
        <v>10</v>
      </c>
      <c r="B14">
        <v>150</v>
      </c>
    </row>
    <row r="15" spans="1:2" ht="14.25" x14ac:dyDescent="0.25">
      <c r="A15" s="2" t="s">
        <v>11</v>
      </c>
      <c r="B15">
        <v>8.0399999999999991</v>
      </c>
    </row>
    <row r="16" spans="1:2" ht="14.25" x14ac:dyDescent="0.25">
      <c r="A16" s="2" t="s">
        <v>12</v>
      </c>
      <c r="B16">
        <v>0.75</v>
      </c>
    </row>
    <row r="17" spans="1:4" ht="14.25" x14ac:dyDescent="0.25">
      <c r="A17" s="2" t="s">
        <v>13</v>
      </c>
      <c r="B17">
        <v>0.25</v>
      </c>
    </row>
    <row r="18" spans="1:4" ht="14.25" x14ac:dyDescent="0.25">
      <c r="A18" s="2" t="s">
        <v>14</v>
      </c>
      <c r="B18">
        <v>0.95</v>
      </c>
      <c r="D18" s="1"/>
    </row>
    <row r="19" spans="1:4" ht="14.25" x14ac:dyDescent="0.25">
      <c r="A19" s="2" t="s">
        <v>15</v>
      </c>
      <c r="B19">
        <v>0.05</v>
      </c>
    </row>
    <row r="20" spans="1:4" ht="14.25" x14ac:dyDescent="0.25">
      <c r="A20" s="2" t="s">
        <v>16</v>
      </c>
      <c r="B20">
        <v>0.32</v>
      </c>
    </row>
    <row r="21" spans="1:4" ht="14.25" x14ac:dyDescent="0.25">
      <c r="A21" s="2" t="s">
        <v>17</v>
      </c>
      <c r="B21">
        <v>7.3</v>
      </c>
    </row>
    <row r="24" spans="1:4" x14ac:dyDescent="0.2">
      <c r="A24" s="4" t="s">
        <v>18</v>
      </c>
    </row>
    <row r="25" spans="1:4" x14ac:dyDescent="0.2">
      <c r="A25" s="2" t="s">
        <v>0</v>
      </c>
      <c r="B25" t="s">
        <v>9</v>
      </c>
    </row>
    <row r="26" spans="1:4" x14ac:dyDescent="0.2">
      <c r="A26" s="2" t="s">
        <v>2</v>
      </c>
      <c r="B26">
        <v>2.2000000000000002</v>
      </c>
    </row>
    <row r="27" spans="1:4" ht="14.25" x14ac:dyDescent="0.25">
      <c r="A27" s="2" t="s">
        <v>10</v>
      </c>
      <c r="B27">
        <v>55</v>
      </c>
    </row>
    <row r="28" spans="1:4" ht="14.25" x14ac:dyDescent="0.25">
      <c r="A28" s="2" t="s">
        <v>11</v>
      </c>
      <c r="B28">
        <v>8.0399999999999991</v>
      </c>
    </row>
    <row r="29" spans="1:4" ht="14.25" x14ac:dyDescent="0.25">
      <c r="A29" s="2" t="s">
        <v>12</v>
      </c>
      <c r="B29">
        <v>0.75</v>
      </c>
    </row>
    <row r="30" spans="1:4" ht="14.25" x14ac:dyDescent="0.25">
      <c r="A30" s="2" t="s">
        <v>13</v>
      </c>
      <c r="B30">
        <v>0.25</v>
      </c>
    </row>
    <row r="31" spans="1:4" ht="14.25" x14ac:dyDescent="0.25">
      <c r="A31" s="2" t="s">
        <v>14</v>
      </c>
      <c r="B31">
        <v>0.2</v>
      </c>
    </row>
    <row r="32" spans="1:4" ht="14.25" x14ac:dyDescent="0.25">
      <c r="A32" s="2" t="s">
        <v>15</v>
      </c>
      <c r="B32">
        <v>0.8</v>
      </c>
    </row>
    <row r="33" spans="1:2" ht="14.25" x14ac:dyDescent="0.25">
      <c r="A33" s="2" t="s">
        <v>16</v>
      </c>
      <c r="B33">
        <v>0.32</v>
      </c>
    </row>
    <row r="34" spans="1:2" ht="14.25" x14ac:dyDescent="0.25">
      <c r="A34" s="2" t="s">
        <v>17</v>
      </c>
      <c r="B34">
        <v>5.2</v>
      </c>
    </row>
  </sheetData>
  <customSheetViews>
    <customSheetView guid="{9344E79C-6880-4C44-B382-05C3B8718BCA}" topLeftCell="A59">
      <selection activeCell="A80" sqref="A80"/>
    </customSheetView>
    <customSheetView guid="{4369B3B7-8DCF-438A-9E31-B377A90E55FE}" showPageBreaks="1" topLeftCell="A106">
      <selection activeCell="L85" sqref="L85"/>
      <pageMargins left="0.75" right="0.75" top="1" bottom="1" header="0.5" footer="0.5"/>
      <pageSetup orientation="portrait" horizontalDpi="200" verticalDpi="200" r:id="rId1"/>
      <headerFooter alignWithMargins="0"/>
    </customSheetView>
  </customSheetViews>
  <phoneticPr fontId="2" type="noConversion"/>
  <pageMargins left="0.75" right="0.75" top="1" bottom="1" header="0.5" footer="0.5"/>
  <pageSetup orientation="portrait" horizontalDpi="200" verticalDpi="200" r:id="rId2"/>
  <headerFooter alignWithMargins="0"/>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f68b5819-a7b2-4966-810c-fc56aef43a19">
      <Terms xmlns="http://schemas.microsoft.com/office/infopath/2007/PartnerControls"/>
    </lcf76f155ced4ddcb4097134ff3c332f>
    <_ip_UnifiedCompliancePolicyProperties xmlns="http://schemas.microsoft.com/sharepoint/v3" xsi:nil="true"/>
    <TaxCatchAll xmlns="5408d5d0-3ce7-44d1-bc14-da8c7bc464c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5BA5E57E587E4E8739CA2EA06D4A6D" ma:contentTypeVersion="20" ma:contentTypeDescription="Create a new document." ma:contentTypeScope="" ma:versionID="f4a4a9b204aaed28dc24abcdd66625c1">
  <xsd:schema xmlns:xsd="http://www.w3.org/2001/XMLSchema" xmlns:xs="http://www.w3.org/2001/XMLSchema" xmlns:p="http://schemas.microsoft.com/office/2006/metadata/properties" xmlns:ns1="http://schemas.microsoft.com/sharepoint/v3" xmlns:ns2="f68b5819-a7b2-4966-810c-fc56aef43a19" xmlns:ns3="5408d5d0-3ce7-44d1-bc14-da8c7bc464ca" targetNamespace="http://schemas.microsoft.com/office/2006/metadata/properties" ma:root="true" ma:fieldsID="7bee2a6b978f5986df325545544fb7b1" ns1:_="" ns2:_="" ns3:_="">
    <xsd:import namespace="http://schemas.microsoft.com/sharepoint/v3"/>
    <xsd:import namespace="f68b5819-a7b2-4966-810c-fc56aef43a19"/>
    <xsd:import namespace="5408d5d0-3ce7-44d1-bc14-da8c7bc464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8b5819-a7b2-4966-810c-fc56aef43a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08d5d0-3ce7-44d1-bc14-da8c7bc464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044aa7f-9758-41c5-ba34-ac86b4e5f09e}" ma:internalName="TaxCatchAll" ma:showField="CatchAllData" ma:web="5408d5d0-3ce7-44d1-bc14-da8c7bc464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99B202-F28C-4AD6-9A13-B4841F127094}">
  <ds:schemaRefs>
    <ds:schemaRef ds:uri="http://schemas.microsoft.com/sharepoint/v3/contenttype/forms"/>
  </ds:schemaRefs>
</ds:datastoreItem>
</file>

<file path=customXml/itemProps2.xml><?xml version="1.0" encoding="utf-8"?>
<ds:datastoreItem xmlns:ds="http://schemas.openxmlformats.org/officeDocument/2006/customXml" ds:itemID="{3D868477-9E9D-4BA5-9565-91EA94390012}">
  <ds:schemaRefs>
    <ds:schemaRef ds:uri="http://schemas.microsoft.com/office/2006/metadata/properties"/>
    <ds:schemaRef ds:uri="http://schemas.microsoft.com/office/infopath/2007/PartnerControls"/>
    <ds:schemaRef ds:uri="http://schemas.microsoft.com/sharepoint/v3"/>
    <ds:schemaRef ds:uri="f68b5819-a7b2-4966-810c-fc56aef43a19"/>
    <ds:schemaRef ds:uri="5408d5d0-3ce7-44d1-bc14-da8c7bc464ca"/>
  </ds:schemaRefs>
</ds:datastoreItem>
</file>

<file path=customXml/itemProps3.xml><?xml version="1.0" encoding="utf-8"?>
<ds:datastoreItem xmlns:ds="http://schemas.openxmlformats.org/officeDocument/2006/customXml" ds:itemID="{FAA12BC7-D3BA-4545-900C-354CBE698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8b5819-a7b2-4966-810c-fc56aef43a19"/>
    <ds:schemaRef ds:uri="5408d5d0-3ce7-44d1-bc14-da8c7bc464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Public Dose</vt:lpstr>
      <vt:lpstr>Formula B-5 (External Dose)</vt:lpstr>
      <vt:lpstr>Patient Instructions</vt:lpstr>
      <vt:lpstr>Support Info</vt:lpstr>
      <vt:lpstr>D</vt:lpstr>
      <vt:lpstr>E_1</vt:lpstr>
      <vt:lpstr>E_2</vt:lpstr>
      <vt:lpstr>F_1</vt:lpstr>
      <vt:lpstr>F_2</vt:lpstr>
      <vt:lpstr>G</vt:lpstr>
      <vt:lpstr>Gamma</vt:lpstr>
      <vt:lpstr>'Public Dose'!Print_Area</vt:lpstr>
      <vt:lpstr>Q_0</vt:lpstr>
      <vt:lpstr>T_1eff</vt:lpstr>
      <vt:lpstr>T_2eff</vt:lpstr>
      <vt:lpstr>T_p</vt:lpstr>
    </vt:vector>
  </TitlesOfParts>
  <Company>Self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 Cade</dc:creator>
  <cp:lastModifiedBy>Register, Cade</cp:lastModifiedBy>
  <cp:lastPrinted>2018-05-23T13:26:26Z</cp:lastPrinted>
  <dcterms:created xsi:type="dcterms:W3CDTF">2008-11-15T21:43:19Z</dcterms:created>
  <dcterms:modified xsi:type="dcterms:W3CDTF">2024-08-23T18:26:27Z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0x010100C45BA5E57E587E4E8739CA2EA06D4A6D</vt:lpwstr>
  </property>
  <property fmtid="{D5CDD505-2E9C-101B-9397-08002B2CF9AE}" pid="3" name="MediaServiceImageTags">
    <vt:lpwstr/>
  </property>
</Properties>
</file>